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PEGASO\Comun\Proyectos\SEXPE\00_Productos_finales\"/>
    </mc:Choice>
  </mc:AlternateContent>
  <xr:revisionPtr revIDLastSave="0" documentId="13_ncr:1_{C6E4B68D-FF8D-4769-9179-0B5AE621B25F}" xr6:coauthVersionLast="47" xr6:coauthVersionMax="47" xr10:uidLastSave="{00000000-0000-0000-0000-000000000000}"/>
  <workbookProtection lockStructure="1"/>
  <bookViews>
    <workbookView xWindow="-120" yWindow="-120" windowWidth="29040" windowHeight="15840" xr2:uid="{F24BE275-DABB-4008-B6EF-833B2C267596}"/>
  </bookViews>
  <sheets>
    <sheet name="Portada" sheetId="10" r:id="rId1"/>
    <sheet name="Instrucciones" sheetId="11" r:id="rId2"/>
    <sheet name="Cuestionario" sheetId="1" r:id="rId3"/>
    <sheet name="preguntas" sheetId="9" state="hidden" r:id="rId4"/>
    <sheet name="items" sheetId="3" state="hidden" r:id="rId5"/>
  </sheets>
  <definedNames>
    <definedName name="_xlnm.Print_Area" localSheetId="2">Cuestionario!$A$1:$G$170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6" i="1" l="1"/>
  <c r="C155" i="1"/>
  <c r="C154" i="1"/>
  <c r="E154" i="1"/>
  <c r="C153" i="1"/>
  <c r="C150" i="1"/>
  <c r="E96" i="1"/>
  <c r="C96" i="1"/>
  <c r="B26" i="1"/>
  <c r="E26" i="1" s="1"/>
  <c r="E155" i="1" l="1"/>
  <c r="E153" i="1"/>
  <c r="C156" i="1"/>
  <c r="C26" i="1"/>
  <c r="E18" i="1" l="1"/>
  <c r="E20" i="1" s="1"/>
  <c r="B95" i="1"/>
  <c r="E95" i="1" s="1"/>
  <c r="B94" i="1"/>
  <c r="E94" i="1" s="1"/>
  <c r="B89" i="1"/>
  <c r="E89" i="1" s="1"/>
  <c r="B90" i="1"/>
  <c r="E90" i="1" s="1"/>
  <c r="B91" i="1"/>
  <c r="E91" i="1" s="1"/>
  <c r="B92" i="1"/>
  <c r="E92" i="1" s="1"/>
  <c r="B93" i="1"/>
  <c r="E93" i="1" s="1"/>
  <c r="B88" i="1"/>
  <c r="E88" i="1" s="1"/>
  <c r="E115" i="1" l="1"/>
  <c r="E73" i="1"/>
  <c r="E59" i="1"/>
  <c r="E34" i="1"/>
  <c r="E101" i="1"/>
  <c r="E85" i="1"/>
  <c r="E11" i="1"/>
  <c r="E130" i="1"/>
  <c r="B165" i="1"/>
  <c r="E165" i="1" s="1"/>
  <c r="B166" i="1"/>
  <c r="E166" i="1" s="1"/>
  <c r="B167" i="1"/>
  <c r="E167" i="1" s="1"/>
  <c r="B164" i="1"/>
  <c r="E164" i="1" s="1"/>
  <c r="B146" i="1"/>
  <c r="E146" i="1" s="1"/>
  <c r="B145" i="1"/>
  <c r="E145" i="1" s="1"/>
  <c r="B144" i="1"/>
  <c r="E144" i="1" s="1"/>
  <c r="B134" i="1"/>
  <c r="E134" i="1" s="1"/>
  <c r="B135" i="1"/>
  <c r="E135" i="1" s="1"/>
  <c r="B136" i="1"/>
  <c r="E136" i="1" s="1"/>
  <c r="B133" i="1"/>
  <c r="E133" i="1" s="1"/>
  <c r="B119" i="1"/>
  <c r="E119" i="1" s="1"/>
  <c r="B120" i="1"/>
  <c r="E120" i="1" s="1"/>
  <c r="B121" i="1"/>
  <c r="E121" i="1" s="1"/>
  <c r="B118" i="1"/>
  <c r="E118" i="1" s="1"/>
  <c r="B105" i="1"/>
  <c r="E105" i="1" s="1"/>
  <c r="B106" i="1"/>
  <c r="E106" i="1" s="1"/>
  <c r="B107" i="1"/>
  <c r="E107" i="1" s="1"/>
  <c r="B104" i="1"/>
  <c r="E104" i="1" s="1"/>
  <c r="B77" i="1"/>
  <c r="E77" i="1" s="1"/>
  <c r="B78" i="1"/>
  <c r="E78" i="1" s="1"/>
  <c r="B79" i="1"/>
  <c r="E79" i="1" s="1"/>
  <c r="B76" i="1"/>
  <c r="E76" i="1" s="1"/>
  <c r="B65" i="1"/>
  <c r="E65" i="1" s="1"/>
  <c r="B63" i="1"/>
  <c r="E63" i="1" s="1"/>
  <c r="B64" i="1"/>
  <c r="E64" i="1" s="1"/>
  <c r="B62" i="1"/>
  <c r="E62" i="1" s="1"/>
  <c r="B50" i="1"/>
  <c r="E50" i="1" s="1"/>
  <c r="B51" i="1"/>
  <c r="E51" i="1" s="1"/>
  <c r="B49" i="1"/>
  <c r="E49" i="1" s="1"/>
  <c r="B41" i="1"/>
  <c r="E41" i="1" s="1"/>
  <c r="B38" i="1"/>
  <c r="E38" i="1" s="1"/>
  <c r="B39" i="1"/>
  <c r="E39" i="1" s="1"/>
  <c r="B40" i="1"/>
  <c r="E40" i="1" s="1"/>
  <c r="B37" i="1"/>
  <c r="E37" i="1" s="1"/>
  <c r="B23" i="1"/>
  <c r="E23" i="1" s="1"/>
  <c r="B24" i="1"/>
  <c r="E24" i="1" s="1"/>
  <c r="B25" i="1"/>
  <c r="E25" i="1" s="1"/>
  <c r="C161" i="1"/>
  <c r="C141" i="1"/>
  <c r="C127" i="1"/>
  <c r="C121" i="1" l="1"/>
  <c r="C136" i="1"/>
  <c r="C51" i="1"/>
  <c r="C120" i="1"/>
  <c r="C144" i="1"/>
  <c r="C50" i="1"/>
  <c r="C134" i="1"/>
  <c r="C167" i="1"/>
  <c r="C39" i="1"/>
  <c r="C62" i="1"/>
  <c r="C92" i="1"/>
  <c r="C107" i="1"/>
  <c r="C135" i="1"/>
  <c r="C166" i="1"/>
  <c r="C38" i="1"/>
  <c r="C64" i="1"/>
  <c r="C79" i="1"/>
  <c r="C77" i="1"/>
  <c r="C95" i="1"/>
  <c r="C91" i="1"/>
  <c r="C106" i="1"/>
  <c r="C145" i="1"/>
  <c r="C37" i="1"/>
  <c r="C25" i="1"/>
  <c r="C40" i="1"/>
  <c r="C41" i="1"/>
  <c r="C63" i="1"/>
  <c r="C94" i="1"/>
  <c r="C90" i="1"/>
  <c r="E108" i="1"/>
  <c r="C104" i="1"/>
  <c r="C105" i="1"/>
  <c r="C133" i="1"/>
  <c r="C146" i="1"/>
  <c r="C165" i="1"/>
  <c r="C23" i="1"/>
  <c r="C76" i="1"/>
  <c r="C78" i="1"/>
  <c r="C118" i="1"/>
  <c r="C24" i="1"/>
  <c r="C49" i="1"/>
  <c r="C65" i="1"/>
  <c r="E97" i="1"/>
  <c r="C88" i="1"/>
  <c r="C93" i="1"/>
  <c r="C89" i="1"/>
  <c r="C119" i="1"/>
  <c r="C164" i="1"/>
  <c r="E147" i="1"/>
  <c r="E137" i="1" l="1"/>
  <c r="E122" i="1"/>
  <c r="C46" i="1" l="1"/>
  <c r="C112" i="1" l="1"/>
  <c r="C100" i="1"/>
  <c r="C84" i="1"/>
  <c r="C70" i="1"/>
  <c r="C56" i="1"/>
  <c r="C31" i="1"/>
  <c r="C17" i="1"/>
</calcChain>
</file>

<file path=xl/sharedStrings.xml><?xml version="1.0" encoding="utf-8"?>
<sst xmlns="http://schemas.openxmlformats.org/spreadsheetml/2006/main" count="299" uniqueCount="250">
  <si>
    <t>Otro</t>
  </si>
  <si>
    <t>Edad</t>
  </si>
  <si>
    <t>Sexo</t>
  </si>
  <si>
    <t>Mujer</t>
  </si>
  <si>
    <t>Hombre</t>
  </si>
  <si>
    <t>Cargo actual en la organización</t>
  </si>
  <si>
    <t>Responsable de RRHH</t>
  </si>
  <si>
    <t>Otro (señalar)</t>
  </si>
  <si>
    <t>Hasta 34 años</t>
  </si>
  <si>
    <t>Entre 35 y 44 años</t>
  </si>
  <si>
    <t>Entre 45 y 54 años</t>
  </si>
  <si>
    <t>55 o más años</t>
  </si>
  <si>
    <t>¿Cuál es el área de competencias de su institución?</t>
  </si>
  <si>
    <t>Relaciones Exteriores</t>
  </si>
  <si>
    <t>Economía y Finanzas</t>
  </si>
  <si>
    <t>Educación</t>
  </si>
  <si>
    <t>Trabajo y Desarrollo Laboral</t>
  </si>
  <si>
    <t>Comercio e Industria</t>
  </si>
  <si>
    <t>Desarrollo Social</t>
  </si>
  <si>
    <t>(pasa a 9)</t>
  </si>
  <si>
    <t>¿Qué antigüedad tiene su empresa?</t>
  </si>
  <si>
    <t>Menos de 3 años</t>
  </si>
  <si>
    <t>De 3 a 10 años</t>
  </si>
  <si>
    <t>De 11 a 20 años</t>
  </si>
  <si>
    <t>Más de 20 años</t>
  </si>
  <si>
    <t>¿Quién tiene la propiedad de la empresa?</t>
  </si>
  <si>
    <t>Mujeres en más del 50%</t>
  </si>
  <si>
    <t>Hombres en más del 50%</t>
  </si>
  <si>
    <t>En la misma proporción mujeres y hombres</t>
  </si>
  <si>
    <t>Cotiza en bolsa</t>
  </si>
  <si>
    <t>No dispone de esa información</t>
  </si>
  <si>
    <t>¿Cuál es el número de personas asalariadas en su centro de trabajo en Panamá?</t>
  </si>
  <si>
    <t>De 50 a 99</t>
  </si>
  <si>
    <t>De 200 a 249</t>
  </si>
  <si>
    <t>250 ó más</t>
  </si>
  <si>
    <t>EMPRESA / ORGANIZACIÓN</t>
  </si>
  <si>
    <t>Sí/No</t>
  </si>
  <si>
    <t>Sí</t>
  </si>
  <si>
    <t>No</t>
  </si>
  <si>
    <t>Nombre de la Organización</t>
  </si>
  <si>
    <t>Indique si su organización realiza actualmente las siguientes acciones:</t>
  </si>
  <si>
    <t>Nº total de personas</t>
  </si>
  <si>
    <t>Nº total de mujeres</t>
  </si>
  <si>
    <t>Nº de personas contratadas en el último año</t>
  </si>
  <si>
    <t>Nº de mujeres contratadas en el último año</t>
  </si>
  <si>
    <t>Acceso equitativo de mujeres y hombres a situaciones laborales que llevan asociadas complementos salariales (guardias, turnos, horas extra, etc.)</t>
  </si>
  <si>
    <t>Valoración de puestos de trabajo realizada de manera objetiva, sin sesgos de género.</t>
  </si>
  <si>
    <t>Acciones para garantizar la implicación y plena reincorporación de las personas que se han acogido a excedencias.</t>
  </si>
  <si>
    <t>CONCILIACIÓN DE VIDA LABORAL Y PERSONAL</t>
  </si>
  <si>
    <t>ACCIÓN</t>
  </si>
  <si>
    <t>ÁREA</t>
  </si>
  <si>
    <t>COMPROMISO Y POLÍTICA DE IGUALDAD</t>
  </si>
  <si>
    <t>orden</t>
  </si>
  <si>
    <t>Garantía de igualdad de oportunidades de promoción para las personas que se acogen a medidas temporales de conciliación (p.e. jornadas reducidas, excedencias).</t>
  </si>
  <si>
    <t>ID.A</t>
  </si>
  <si>
    <t>INFORMACIÓN BÁSICA</t>
  </si>
  <si>
    <t>Nº de personas capacitadas en el último año</t>
  </si>
  <si>
    <t>Nº de mujeres capacitadas en el último año</t>
  </si>
  <si>
    <t>% de personas satisfechas con las medidas de conciliación disponibles</t>
  </si>
  <si>
    <t>% de mujeres que, realizando un trabajo de igual valor que sus compañeros varones, perciben un salario inferior</t>
  </si>
  <si>
    <t>Director/a  General</t>
  </si>
  <si>
    <t>Responsable de temas de igualdad</t>
  </si>
  <si>
    <t>Declaración o compromiso público escrito que manifiesta el compromiso de la empresa con la igualdad de género.</t>
  </si>
  <si>
    <t>SELECCIÓN Y CONTRATACIÓN</t>
  </si>
  <si>
    <t>CLASIFICACIÓN PROFESIONAL</t>
  </si>
  <si>
    <t>FORMACIÓN</t>
  </si>
  <si>
    <t>PROMOCIÓN PROFESIONAL</t>
  </si>
  <si>
    <t>Implantación de sistemas objetivos y transparentes de promoción profesional (evaluación de desempeño) atendiendo a méritos y capacidades.</t>
  </si>
  <si>
    <t>Difusión a toda la plantilla de los puestos vacantes (ofertas de capacitación, mentorías, entrenamiento en liderazgo, etc.).</t>
  </si>
  <si>
    <t>Realización de reuniones y actividades informativas dentro del horario laboral.</t>
  </si>
  <si>
    <t>ACOSO SEXUAL O POR RAZÓN DE SEXO</t>
  </si>
  <si>
    <t>Capacitación en tolerancia cero a la organización hacia cualquier tipo de acoso sexual o por razón de sexo.</t>
  </si>
  <si>
    <t>VÍCTIMAS DE VIOLENCIA DE GÉNERO</t>
  </si>
  <si>
    <t>COMUNICACIÓN, INFORMACIÓN Y SENSIBILIZACIÓN</t>
  </si>
  <si>
    <t>SEGUIMIENTO Y EVALUACIÓN</t>
  </si>
  <si>
    <t>Inclusión, en las acciones formativas, de módulos específicos de igualdad de género.</t>
  </si>
  <si>
    <t>Número de personas trabajadoras en plantilla</t>
  </si>
  <si>
    <t>Menos de 50</t>
  </si>
  <si>
    <t>De 100 a 149</t>
  </si>
  <si>
    <t>De 150 a 199</t>
  </si>
  <si>
    <t xml:space="preserve">para su cómputo, se tendrán en cuenta, en su caso, los distintos centros de trabajo existentes así como las distintas formas de contratación laboral incluyendo los contratos fijos discontinuos, los de duración determinada (vigentes durante los seis meses anteriores), los de puesta a disposición y los contratos a tiempo parcial. </t>
  </si>
  <si>
    <t>Titularidad</t>
  </si>
  <si>
    <t>Privada</t>
  </si>
  <si>
    <t>Pública</t>
  </si>
  <si>
    <t>Plantilla</t>
  </si>
  <si>
    <t>RETRIBUCIONES</t>
  </si>
  <si>
    <t>Sí, con la totalidad.</t>
  </si>
  <si>
    <t>Sí, con la mayoría.</t>
  </si>
  <si>
    <t>Sí, pero solo con una parte minoritaria de la misma.</t>
  </si>
  <si>
    <t>No, el plan no ha sido pactado con la representación de las personas trabajadoras.</t>
  </si>
  <si>
    <t xml:space="preserve">Es recomendable implantar sistemas objetivos de selección de personal para prevenir la discriminación directa e indirecta en el acceso al empleo. </t>
  </si>
  <si>
    <t>¡Buen trabajo! Con esta medida se asegura una representación suficientemente significativa de ambos sexos en órganos y cargos de responsabilidad.</t>
  </si>
  <si>
    <t xml:space="preserve">Excelente acción. La formación en igualdad al personal directivo y a los mandos intermedios favorece el impulso de culturas y prácticas de igualdad en la empresa. </t>
  </si>
  <si>
    <t xml:space="preserve">¡Enhorabuena! Este tipo de medidas son muy efectivas para equilibrar, progresivamente, aquellas secciones o áreas masculinizadas o feminizadas dentro de una empresa.  </t>
  </si>
  <si>
    <t xml:space="preserve">Excelente acción. Con ella, está asegurando la inclusión del enfoque de género en el ámbito de la promoción. </t>
  </si>
  <si>
    <t xml:space="preserve">Las mujeres se acogen en mayor medida que los hombres a la jornada reducida y a los permisos por excedencia. Estas situaciones no pueden penalizarse, por ello, es importante garantizar la igualdad de oportunidades en materia de promoción para estas personas. </t>
  </si>
  <si>
    <t>Buen trabajo. A través de estas acciones se asegura que las personas que se acojan a medidas de conciliación no resulten penalizadas en su carrera profesional.</t>
  </si>
  <si>
    <t>El trabajo a distancia es una de las medidas más utilizadas para promover la conciliación de las personas trabajadoras. ¡Buen trabajo!</t>
  </si>
  <si>
    <t xml:space="preserve">Enhorabuena. Su empresa entiende que el equilibrio entre lo personal y lo laboral pasa por poder desconectar en el tiempo de descanso. </t>
  </si>
  <si>
    <t xml:space="preserve">Excelente medida que transmite la confianza que su empresa deposita en su plantilla. </t>
  </si>
  <si>
    <t>Con estas acciones está contribuyendo al ejercicio de la igualdad en su empresa. ¡Enhorabuena!</t>
  </si>
  <si>
    <t xml:space="preserve">La empresa es un espacio propicio para sensibilizar tanto a hombres como a mujeres de esta importante lacra. Pongamos nuestro granito de arena por la causa. </t>
  </si>
  <si>
    <t xml:space="preserve">La comunicación inclusiva es una medida transversal de apoyo a la igualdad. Su puesta en marcha es sencilla y no requiere de grandes inversiones. </t>
  </si>
  <si>
    <t xml:space="preserve">La prevención constituye el paso previo fundamental sobre el que todos los agentes sociales, incluidas las empresas, deben incidir. </t>
  </si>
  <si>
    <t xml:space="preserve">Las acciones de sensibilización constituyen una excelente forma de prevención frente a la violencia de género. </t>
  </si>
  <si>
    <t xml:space="preserve">¡Excelente! Asegurar que la sensibilización en igualdad llegue a la plantilla y aprovechar acciones formativas de otro tipo para ello, es trabajar por la implantación de la igualdad de forma activa. </t>
  </si>
  <si>
    <t xml:space="preserve">Esta medida es una excelente forma de apoyar a las víctimas de violencia de género. Enhorabuena. </t>
  </si>
  <si>
    <t xml:space="preserve">Si aún no han puesto en marcha esta acción, deberían considerarla. Aprovechar las acciones formativas de la empresa para incluir contenidos relacionados con la igualdad es un mecanismo de prevención de las posibles formas de discriminación que pueden darse. </t>
  </si>
  <si>
    <t xml:space="preserve">¡Buen trabajo! Su empresa contribuye a evitar la discriminación directa e indirecta en el acceso al empleo. </t>
  </si>
  <si>
    <t xml:space="preserve">Se recomienda incluir estas acciones para enfrentar la segregación horizontal en el propio seno de la organización. </t>
  </si>
  <si>
    <t xml:space="preserve">Excelente acción. Con ella se evita penalizar a las personas que se ven obligadas a solicitar permisos de excedencia. </t>
  </si>
  <si>
    <t>Llevar a cabo este tipo de acciones supone cumplir con la normativa vigente en materia de igualdad retributiva. Enhorabuena.</t>
  </si>
  <si>
    <t xml:space="preserve">Los complementos salariales tienen un peso muy importante en la existencia de la brecha salarial. Asegurar un acceso equitativo a las situaciones laborales que llevan asociado el pago de estos, es una forma de contribuir a la igualdad. </t>
  </si>
  <si>
    <t>La concesión discrecional de los complementos salariales perjudica a las trabajadoras, al vincularse a la capacidad de negociación y a puestos de responsabilidad.</t>
  </si>
  <si>
    <t xml:space="preserve">Buen trabajo. Esta medida constituye una excelente forma de prevención frente al acoso. </t>
  </si>
  <si>
    <t>feedback "Sí"</t>
  </si>
  <si>
    <t>feedback "No"</t>
  </si>
  <si>
    <t>Nº de personas promocionadas en el último año</t>
  </si>
  <si>
    <t>Nº de mujeres promocionadas en el último año</t>
  </si>
  <si>
    <t>Descripción objetiva y neutra de las ofertas de trabajo, utilizando imágenes y lenguaje incluyente (p.e. ingeniero/ingeniera, administrativo/a, o bien términos neutros como "personal de limpieza").</t>
  </si>
  <si>
    <t>Se establece como objetivo la presencia equilibrada de mujeres y hombres en todos los niveles de la empresa.</t>
  </si>
  <si>
    <t>Incorporación de medidas destinadas a corregir la segregación ocupacional entre mujeres y hombres.</t>
  </si>
  <si>
    <t>Formación específica para el personal directivo y de mandos intermedios en materia de igualdad.</t>
  </si>
  <si>
    <t>Se prevén medidas para garantizar el derecho a la desconexión digital.</t>
  </si>
  <si>
    <t>Inclusión de medidas de flexibilidad horaria en la entrada, salida o durante el tiempo de comida, que faciliten la conciliación.</t>
  </si>
  <si>
    <t>Existencia de una bolsa horaria o días personales de libre disposición.</t>
  </si>
  <si>
    <t>Creación de un órgano paritario para tratar los casos de acoso contemplados.</t>
  </si>
  <si>
    <t>Se establecen los términos para el ejercicio de los derechos de reducción de jornada, reordenación del tiempo de trabajo, aplicación de horario flexible o de otras formas de ordenación del tiempo de trabajo, reconocidos legalmente, a las víctimas de violencia de género.</t>
  </si>
  <si>
    <t>Se prevé asesoramiento o apoyo profesional psicológico y/o médico a las víctimas de violencia de género.</t>
  </si>
  <si>
    <t>Se amplían los derechos laborales legalmente establecidos para las víctimas de violencia de género.</t>
  </si>
  <si>
    <t>Se establecen medidas específicas sobre comunicación no sexista e inclusiva.</t>
  </si>
  <si>
    <t>Se definen acciones de sensibilización a la plantilla en materia de igualdad entre mujeres y hombres.</t>
  </si>
  <si>
    <t>Enhorabuena, su empresa está sensibilizada con la igualdad de género, y además ha hecho público este compromiso.</t>
  </si>
  <si>
    <t>Considere formular y publicar este compromiso, especialmente si va a realizar su Plan de Igualdad.</t>
  </si>
  <si>
    <t>Todas las empresas, sin excepción, están obligadas a contar con medidas para asegurar la igualdad entre mujeres y hombres. Estas medidas deberán adoptar la forma y requisitos de un Plan de Igualdad en el caso de que su empresa tenga cincuenta o más personas trabajadoras, cuando así se establezca en el convenio colectivo que sea aplicable, o por indicación de la autoridad laboral.</t>
  </si>
  <si>
    <t xml:space="preserve">Enhorabuena, su empresa cumple con la normativa vigente en materia de igualdad. </t>
  </si>
  <si>
    <t>Bien hecho. Informar de una vacante sin aludir al sexo de la profesión solicitada o utilizando un lenguaje inclusivo implica que hombres y mujeres se sientan llamados por igual a dicho puesto.</t>
  </si>
  <si>
    <t>Sistemas de selección de personal objetivos y no discriminatorios (por ejemplo, uso de CV ciego).</t>
  </si>
  <si>
    <t>Capacitación al personal encargado de la selección y la contratación, respecto a los sesgos inconscientes de género.</t>
  </si>
  <si>
    <t>En los procesos de selección está previsto que en idénticas condiciones de idoneidad se tenga en cuenta a las personas del sexo infrarrepresentado en el grupo profesional o puesto que se vaya a cubrir.</t>
  </si>
  <si>
    <t xml:space="preserve">En la conversión de contratos a tiempo parcial en jornada completa, o en la transformación de contratos temporales a contratos indefinidos está previsto que,  en idénticas condiciones, tengan preferencia las personas del sexo infrarrepresentado en los contratos de más calidad. </t>
  </si>
  <si>
    <t xml:space="preserve">Planificación de la formación con perspectiva de género (por ejemplo: formación dentro del horario laboral de todo el personal incluyendo personas con reducción de jornada, difusión mediante canales formales, etc.). </t>
  </si>
  <si>
    <t xml:space="preserve">¡Buen trabajo! Planificar la formación con perspectiva de género facilita el acceso de las mujeres a la formación en igualdad de condiciones que los hombres. </t>
  </si>
  <si>
    <t>En este punto su empresa necesita mejorar, ya que es necesario asegurar el acceso de toda la plantilla a la formación.</t>
  </si>
  <si>
    <t>Acceso prioritario de las trabajadoras a acciones formativas que fomenten su inserción en áreas de trabajo masculinizadas.</t>
  </si>
  <si>
    <t>Descripción completa de los puestos de trabajo, con todas sus competencias y funciones, sin invisibilizar las asociadas a los puestos de trabajo feminizados.</t>
  </si>
  <si>
    <t>Se establecen medidas específicas para promocionar a mujeres hacia niveles de mando intermedio o dirección (ofertas de capacitación, mentorías, entrenamiento en liderazgo, etc.).</t>
  </si>
  <si>
    <t xml:space="preserve">La puesta en marcha de acciones de este tipo ayudan a reducir las desigualdades a las que se enfrentan las mujeres en el ascenso laboral. Buen trabajo. </t>
  </si>
  <si>
    <t>Disponibilidad de teletrabajo.</t>
  </si>
  <si>
    <t>La existencia de puestos de trabajo que puedan desarrollarse a distancia supone una buena alternativa de conciliación para quienes necesiten equilibrar las responsabilidades personales y laborales. Considere su implantación donde sea posible.</t>
  </si>
  <si>
    <t xml:space="preserve">Este tipo de acciones incrementan la posibilidad de conciliación por parte de la plantilla mejorando, en muchos casos, los permisos dispuestos en la Ley. No se trata de medidas de obligado cumplimiento, pero sí muy recomendables. </t>
  </si>
  <si>
    <t>Se incorporan medidas que fomenten la corresponsabilidad de los trabajadores varones (tareas domésticas, cuidado de menores y/o dependientes).</t>
  </si>
  <si>
    <t xml:space="preserve">La desconexión digital es un derecho que debe proporcionarse desde las empresas. La conciliación parte de la idea de que las personas no solo se dedican al trabajo. </t>
  </si>
  <si>
    <t>Las oportunidades que tienen las mujeres para progresar en sus trabajos se ven afectadas por sus responsabilidades familiares. Garantizar una reincorporación plena tras un periodo de excedencia es una forma de prevenir la discriminación.</t>
  </si>
  <si>
    <t>La política de retribución es transparente, objetiva, y está asociada a procesos conocidos (metas, plazos, etc.) de evaluación de desempeño.</t>
  </si>
  <si>
    <t xml:space="preserve">¡Buen trabajo! Realizar una correcta valoración de los puestos de trabajo es obligatorio, y proporciona una base sólida para garantizar la igualdad retributiva. </t>
  </si>
  <si>
    <t>Para las empresas que realicen un plan de igualdad, es obligatorio realizar una correcta valoración de puestos de trabajo basados en criterios objetivos que permitan la aplicación del principio de “igual retribución por trabajo de igual valor”.</t>
  </si>
  <si>
    <t>Corrección de los casos de diferencias salariales de género no justificadas.</t>
  </si>
  <si>
    <t>Excelente acción. Las diferencias discriminatorias detectadas deben corregirse lo antes posible.</t>
  </si>
  <si>
    <t xml:space="preserve">De nada sirve utilizar las herramientas para garantizar la igualdad retributiva, si no se corrigen inmediatamente las diferencias salariales discriminatorias. </t>
  </si>
  <si>
    <t>Felicidades, está su empresa cumpliendo con lo exigido por la normativa.</t>
  </si>
  <si>
    <t>Las empresas deben habilitar estos protocolos necesariamente, conforme a la normativa.</t>
  </si>
  <si>
    <t>Enhorabuena. Este tipo de órganos facilita una adecuada gestión de los casos.</t>
  </si>
  <si>
    <t>Debe ponerlo en marcha, ya que este tipo de órganos facilita una adecuada gestión de los casos.</t>
  </si>
  <si>
    <t>Existencia de un mecanismo para la gestión de estos casos que garantiza la confidencialidad, el respeto a las personas afectadas, y la ausencia de represalias.</t>
  </si>
  <si>
    <t>Enhorabuena. Los mecanismos (como los protocolos) deben asegurar estas cuestiones.</t>
  </si>
  <si>
    <t>Debe implantarlo y asegurarse de que se garantizan estas cuestiones.</t>
  </si>
  <si>
    <t>Se establecen medidas de sensibilización sobre violencia de género dirigidas a toda la plantilla.</t>
  </si>
  <si>
    <t xml:space="preserve">Considérelo. Ampliar los derechos que asisten a las víctimas de violencia de género es una de las formas más fehacientes de demostrar la sensibilidad hacia este tipo de problemáticas. </t>
  </si>
  <si>
    <t xml:space="preserve">Felicidades. Ampliar los derechos que asisten a las víctimas de violencia de género es una de las formas más fehacientes de demostrar la sensibilidad hacia este tipo de problemáticas. </t>
  </si>
  <si>
    <t>Medidas de difusión e información a la plantilla sobre las medidas de igualdad o el Plan de Igualdad.</t>
  </si>
  <si>
    <t>La sensibilización en materia de igualdad en una empresa ha de estar presente en todos los niveles.</t>
  </si>
  <si>
    <t>Indique si su organización realiza actualmente las siguientes acciones en relación con las medidas de igualdad:</t>
  </si>
  <si>
    <t>Existe un calendario de implantación.</t>
  </si>
  <si>
    <t>¡Enhorabuena! Eso le permite saber en cada momento en qué medidas debe trabajar.</t>
  </si>
  <si>
    <t>Unas medidas sin calendario difícilmente se puedan poner en marcha. Establézcalo cuanto antes.</t>
  </si>
  <si>
    <t>Responden a objetivos definidos, medibles mediante indicadores concretos.</t>
  </si>
  <si>
    <t>Buen trabajo. Eso le permitirá medir su resultado e impacto.</t>
  </si>
  <si>
    <t>Debe vigilar que todas las medidas están orientadas a uno o más objetivos, y mediante indicadores, tener el modo de comprobar su logro.</t>
  </si>
  <si>
    <t>Se establecen específicamente las personas responsables de su implantación y seguimiento.</t>
  </si>
  <si>
    <t>Buen trabajo. Indicar las personas responsables de la implantación y el seguimiento de las acciones es totalmente indispensable.</t>
  </si>
  <si>
    <t>Enhorabuena. Ello le permitirá ser transparente en la implantación y conocer los avances.</t>
  </si>
  <si>
    <t>Existe mecanismos (informes anuales, órganos responsables) para su seguimiento y evaluación.</t>
  </si>
  <si>
    <t>Sin seguimiento y evaluación, frecuentemente las medidas pueden quedarse en una declaración de intenciones. Fije calendario y responsables también para esta función.</t>
  </si>
  <si>
    <t>Existencia de Plan de Igualdad vigente y registrado en el REGCON.</t>
  </si>
  <si>
    <t>El Plan de Igualdad ha sido acordado con la representación de las personas trabajadoras.</t>
  </si>
  <si>
    <t xml:space="preserve">¡Atención! Los planes y las medidas de igualdad que adopte la empresa se deberán negociar, y en su caso acordar, con la representación de las personas trabajadoras, conforme estipula la normativa vigente. </t>
  </si>
  <si>
    <t xml:space="preserve">¡Felicidades! Tal y como recoge la normativa, las medidas de igualdad que adopte la empresa deben negociarse, y en su caso acordarse, con la representación de las personas trabajadoras. </t>
  </si>
  <si>
    <t>Debería implementar esta medida, ya que la captación de mujeres puede llegar a incrementarse hasta en un 30% tan solo evitando, en la descripción de las ofertas de empleo, el uso del masculino genérico y los términos que no apelan a las mujeres.</t>
  </si>
  <si>
    <t xml:space="preserve">Muy bien. Esta capacitación evita que los sesgos de género, normalmente inconscientes, influyan negativamente en los procesos de selección en momentos concretos como la criba curricular, las entrevistas, etc., tanto en las decisiones tomadas como en la comunicación con las personas candidatas. </t>
  </si>
  <si>
    <t xml:space="preserve">Considere implantar este tipo de medidas, ya que resultan muy oportunas para equilibrar, progresivamente, las secciones o áreas masculinizadas o feminizadas dentro de una empresa. </t>
  </si>
  <si>
    <t>Se aconseja que el personal encargado de la selección y la contratación esté capacitado en género, para prevenir los sesgos inconscientes de género que se ponen en juego de forma automática durante estos procesos.</t>
  </si>
  <si>
    <t xml:space="preserve">Bien hecho. Este tipo de medidas son muy efectivas para equilibrar, progresivamente, aquellas secciones o áreas masculinizadas o feminizadas dentro de una empresa.  </t>
  </si>
  <si>
    <t xml:space="preserve">¡Enhorabuena! Con ello su empresa logrará equiparar las condiciones laborales de mujeres y hombres.  </t>
  </si>
  <si>
    <t xml:space="preserve">Tenga en cuenta que la mayor parte de las jornadas reducidas por motivos de cuidado se dan entre las mujeres, lo cual pude afectar negativamente a la calidad de sus contratos. Este tipo de medidas de mejora contractual contribuyen a  romper esta dinámica, promoviendo la igualdad y la corresponsabilidad. </t>
  </si>
  <si>
    <t>Debiera hacerlo. El principio de composición o presencia equilibrada en todos los niveles de la empresa favorece que existan referentes femeninos en todos los rangos de la organización. Además, ayuda a prevenir el “techo de cristal”, esa barrera invisible que les impide promocionar y ascender a las mujeres.</t>
  </si>
  <si>
    <t xml:space="preserve">¡Estupendo! Esta medidas permiten romper los estereotipos de género, según los cuales los hombres "valen" para trabajar en unas cosas, y las mujeres en otras diferentes, asociadas a los roles de unos y otras. </t>
  </si>
  <si>
    <t>La segregación ocupacional refuerza los estereotipos de género, según los cuales los hombres "valen" para trabajar en unas cosas, y las mujeres en otras. Por ello, debería incorporar estas medidas.</t>
  </si>
  <si>
    <t xml:space="preserve">¡Enhorabuena! Su empresa cuenta con una descripción completa de todos los puestos de trabajo, loque le permite realizar una valoración corrrecta de su valor . </t>
  </si>
  <si>
    <t xml:space="preserve">Debe hacerlo. Para aplicar el principio de “igual retribución por trabajo de igual valor”, es necesario contar primero con esta descripción completa de todos los puestos. Invisibilizar el aporte de las mujeres conduce a una menor valoración de su trabajo y de su salario. </t>
  </si>
  <si>
    <t xml:space="preserve">Las capacitaciones resultan determinantes para poder llevar a cabo los procesos empresariales (selección, contratación, clasificación profesional, promoción, conciliación, retribuciones, etc.) en condiciones de igualdad. Considérelo una inversión rentable para su empresa. </t>
  </si>
  <si>
    <t>Los sistemas de promoción profesional deben atender a criterios objetivos y ser conocidos de antemano por la plantilla al completo. Ello contribuirá a la igualdad, y también a mejorar el clima laboral.</t>
  </si>
  <si>
    <t>Felicidades. El acceso a la información es una importante medida para asegurar la igualdad de trato y oportunidades.</t>
  </si>
  <si>
    <t xml:space="preserve">Se recomienda usar canales formales, para proporcionar la información en condiciones de igualdad y no de forma “privilegiada” por parte de unas pocas personas. </t>
  </si>
  <si>
    <t>En ocasiones, las mujeres pueden no sentirse llamadas a la promoción, debido al efecto de múltiples factores (se sienten menos preparadas, menos apoyadas y valoradas, etc.). El apoyo por parte de la empresa es fundamental.</t>
  </si>
  <si>
    <t>Difusión entre la plantilla de las medidas de conciliación disponible, y la forma de solicitarlas.</t>
  </si>
  <si>
    <t xml:space="preserve">Bien hecho. No solo es importante implantar medidas, sino también comunicarlas y difundirlas convenientemente. </t>
  </si>
  <si>
    <t>Tan importante como disponer de medidas es realizar su adecuada difusión para que hombres y mujeres las conozcan.</t>
  </si>
  <si>
    <t>Considere hacerlo. Esta acción es básica para asegurar la conciliación de las personas trabajadoras que, normalmente, tendrán responsabilidades familiares o personales que atender fuera del horario laboral.</t>
  </si>
  <si>
    <t xml:space="preserve">Analice el mejor modo de adoptar estas medidas que favorecen la conciliación, mejoran el clima laboral, y el grado de compromiso por parte de las personas trabajadoras. </t>
  </si>
  <si>
    <t xml:space="preserve">Seguro que su plantilla agradece este tipo de medidas, lo cual redunda en un buen ambiente laboral. </t>
  </si>
  <si>
    <t xml:space="preserve">¡Estupendo! La corresponsabilidad solo es posible si los hombres se incorporan a las tareas de cuidado. Que la empresa fomente estas acciones la hace socialmente responsable, además de sensible al género. </t>
  </si>
  <si>
    <t>Debería hacerlo. La falta de corresponsabilidad incide en que las mujeres trabajen menos horas y con contratos a tiempo parcial para poder compatibilizar estas cargas, presentando más interrupciones en sus carreras profesionales.</t>
  </si>
  <si>
    <t>La opacidad favorece la discrecionalidad y aumenta la posibilidad de que unas personas (en muchos casos, las mujeres) sean discriminadas (o menos favorecidas) que otras.</t>
  </si>
  <si>
    <t>Nº de casos demostrados de acoso sexual o por razón de sexo 
que ha habido en su empresa en el último año</t>
  </si>
  <si>
    <t>Nº de mujeres víctimas de violencia de género 
que trabajan actualmente en su empresa</t>
  </si>
  <si>
    <t>De los anteriores, nº de casos que se han resuelto</t>
  </si>
  <si>
    <t>De las anteriores, nº de mujeres que han recibido asesoramiento y a quienes se han adaptado sus condiciones de trabajo de acuerdo a sus necesidades</t>
  </si>
  <si>
    <t xml:space="preserve">Enhorabuena. Su empresa no solo reconoce los derechos de las mujeres víctimas de violencia de género sino que establece, adecuadamente, los términos para su desarrollo. </t>
  </si>
  <si>
    <t xml:space="preserve">Se recomienda disponer de un modelo de solicitud para solicitar los derechos laborales reconocidos a las mujeres víctimas de violencia de género. </t>
  </si>
  <si>
    <t xml:space="preserve">El apoyo psicológico y/o médico por parte de la empresa facilita que la mujer pueda permanecer en su puesto de trabajo fomentando su "recuperación" desde una doble vía. </t>
  </si>
  <si>
    <t xml:space="preserve">Bien hecho. Los patrones culturales que reproducen la desigualdad de género pueden reforzarse fácilmente a través de la comunicación. Hacer uso de una comunicación inclusiva se vuelve, por tanto, esencial. </t>
  </si>
  <si>
    <t>¡Estupendo! La difusión e información de las medidas de igualdad es un requisito esencial para que éstas puedan resultar de utilidad a la plantilla.</t>
  </si>
  <si>
    <t>Informar y difundir las medidas de igualdad existentes en la organización favorece el acogimiento de las mismas por parte de la plantilla y, por tanto, la instauración de una cultura de igualdad. Analice cómo implementarlo.</t>
  </si>
  <si>
    <t>La sensibilización en materia de igualdad es un elemento esencial para garantizar el éxito de las medidas incluidas en el Plan de Igualdad. Siga así.</t>
  </si>
  <si>
    <t>Debe indicar quiénes son las personas responsables de la implantación y el seguimiento de las acciones, para asegurar su realización.</t>
  </si>
  <si>
    <t>Bien hecho. Los convenios establecen medidas de obligado cumplimiento en materia de conciliación e igualdad de género que no dependen de si tiene o no un plan de igualdad.</t>
  </si>
  <si>
    <t>Conoce el o los convenios colectivos de aplicación en su empresa, y lo que recogen en relación con la igualdad de género y la conciliación.</t>
  </si>
  <si>
    <t>Hágalo inmediatamente.  Los convenios establecen medidas de obligado cumplimiento en materia de conciliación e igualdad de género que no dependen de si tiene o no un plan de igualdad.</t>
  </si>
  <si>
    <t>CCOO EXTREMADURA:
• Vigencia del plan de igualdad
• Si la empresa es menor de 50 personas en plantilla y no tiene plan de igualdad ¿tiene establecidas medidas de igualdad en la empresa? Indicar cuales
• Si la empresa tiene un convenio colectivo de empresa, ¿recoge el convenio colectivo medidas de igualdad?</t>
  </si>
  <si>
    <t>CCOO EXTREMADURA:
¿Se amplian los derechos laborales legalmente establecidos en la ley en materia de conciliación familiar?</t>
  </si>
  <si>
    <t>¿Se amplian los derechos laborales legalmente establecidos en materia de conciliación?</t>
  </si>
  <si>
    <t>Muy bien. La normativa y el convenio de aplicación incluyen medidas de conciliación, pero es muy positivo que su empresa aborde cuestiones específicas que las amplíen.</t>
  </si>
  <si>
    <t>Considere la posibilidad de incorporar medidas adicionales a las regogidas por la normativa y el convenio, pero sobre todo asegúrese de que las personas trabajadoras se pueden acoger libremente a las que ya están disponibles.</t>
  </si>
  <si>
    <t>CCOO EXTREMADURA:
Falta un Apartado de Salud laboral con perspectiva de género Entendemos que el RD 901/2020 la recoge como área voluntaria a negociar pero creemos conveniente añadirla ya que la mayoría de las empresas en los planes de igualdad si la incorporan.</t>
  </si>
  <si>
    <t>¡Bien hecho! Eso le permite ayudar a identificar posibles diferencias entre mujeres y hombres, y abre la vía para mejorar la prevención.</t>
  </si>
  <si>
    <t>Se recopilan datos de salud laboral (bajas médicas, accidentes laborales, absentismo, estrés laboral...) desglosados por género.</t>
  </si>
  <si>
    <t>Considérelo. Recolectar información sobre la salud laboral desglosada por género puede ayudar a identificar posibles disparidades.</t>
  </si>
  <si>
    <t>Analizar los riesgos laborales desde una perspectiva de género puede ayudar a identificar factores específicos que afectan a hombres y mujeres de manera diferente. Por ejemplo, considerar la ergonomía en puestos de trabajo que tienden a ser ocupados principalmente por un género.</t>
  </si>
  <si>
    <t>Se realizan evaluaciones de riesgos específicas por género.</t>
  </si>
  <si>
    <t xml:space="preserve">¡Felicidades! Esto le permite identificar factores específicos que afectan a hombres y mujeres de manera diferente. </t>
  </si>
  <si>
    <t>Se facilitan servicios de salud preventiva diferenciados por sexo (exámenes médicos).</t>
  </si>
  <si>
    <t>Atender a los riesgos de salud específicos de las mujeres y los hombres en las revisiones médicas anuales es una estupenda manera de adaptar la prevención de la salud a las circunstancias de cada persona. Bien hecho.</t>
  </si>
  <si>
    <t>Considere la posibilidad de hacerlo. Eso le permitirá mejorar la prevención de enferemedades propias o más frecuentes entre las mujeres o los hombres.</t>
  </si>
  <si>
    <t>SALUD LABORAL CON PERSPECTIVA DE GÉNERO</t>
  </si>
  <si>
    <t>Se contemplan los riesgos laborales asociados al embarazo y la lactancia.</t>
  </si>
  <si>
    <t>Buen trabajo. Además de una exigencia legal, es una acción de corresponsabilidad empresarial.</t>
  </si>
  <si>
    <t>Debe hacerlo de inmediato, por su responsabilidad y de acuerdo con la normativa de prevención de riesgos laborales.</t>
  </si>
  <si>
    <t>Existe un protocolo prevención y actuación frente al acoso sexual, por razón de sexo, expresión de género u orientación sexual, incluyendo el ámbito digital.</t>
  </si>
  <si>
    <r>
      <t xml:space="preserve">Le damos la bienvenida al cuestionario </t>
    </r>
    <r>
      <rPr>
        <sz val="12"/>
        <rFont val="Calibri"/>
        <family val="2"/>
        <scheme val="minor"/>
      </rPr>
      <t>autoaplicable</t>
    </r>
    <r>
      <rPr>
        <sz val="12"/>
        <color theme="1"/>
        <rFont val="Calibri"/>
        <family val="2"/>
        <scheme val="minor"/>
      </rPr>
      <t xml:space="preserve"> para conocer, de una forma rápida y sencilla, el punto de situación de su empresa en relación con la igualdad. 
Este </t>
    </r>
    <r>
      <rPr>
        <sz val="12"/>
        <rFont val="Calibri"/>
        <family val="2"/>
        <scheme val="minor"/>
      </rPr>
      <t>cuestionario</t>
    </r>
    <r>
      <rPr>
        <sz val="12"/>
        <color theme="1"/>
        <rFont val="Calibri"/>
        <family val="2"/>
        <scheme val="minor"/>
      </rPr>
      <t xml:space="preserve"> ha sido elaborado en el marco del programa de</t>
    </r>
    <r>
      <rPr>
        <b/>
        <sz val="12"/>
        <color rgb="FF17AD69"/>
        <rFont val="Calibri"/>
        <family val="2"/>
        <scheme val="minor"/>
      </rPr>
      <t xml:space="preserve"> “Transversalidad de género en las Políticas Activas de Empleo del SEXPE”</t>
    </r>
    <r>
      <rPr>
        <sz val="12"/>
        <color theme="1"/>
        <rFont val="Calibri"/>
        <family val="2"/>
        <scheme val="minor"/>
      </rPr>
      <t xml:space="preserve"> enmarcado en el componente 23 del “Plan de Recuperación, Transformación y Resiliencia” con el apoyo de los fondos europeos «Next Generation».
El </t>
    </r>
    <r>
      <rPr>
        <sz val="12"/>
        <rFont val="Calibri"/>
        <family val="2"/>
        <scheme val="minor"/>
      </rPr>
      <t>cuestionario</t>
    </r>
    <r>
      <rPr>
        <sz val="12"/>
        <color theme="1"/>
        <rFont val="Calibri"/>
        <family val="2"/>
        <scheme val="minor"/>
      </rPr>
      <t xml:space="preserve"> sigue la estructura de la </t>
    </r>
    <r>
      <rPr>
        <b/>
        <sz val="12"/>
        <color rgb="FF17AD69"/>
        <rFont val="Calibri"/>
        <family val="2"/>
        <scheme val="minor"/>
      </rPr>
      <t>“Hoja estadística del plan de igualdad”</t>
    </r>
    <r>
      <rPr>
        <sz val="12"/>
        <color theme="1"/>
        <rFont val="Calibri"/>
        <family val="2"/>
        <scheme val="minor"/>
      </rPr>
      <t xml:space="preserve"> que debe ser cumplimentado por las empresas a la hora de efectuar el Registro del Plan de Igualdad en el Registro de Convenios y acuerdos colectivos de ámbito estatal y supraautonómico (REGCON), conforme recoge el Real Decreto 901/2020, de 13 de octubre, por el que se regulan los planes de igualdad y su registro y se modifica el Real Decreto 713/2010, de 28 de mayo, sobre registro y depósito de convenios y acuerdos colectivos de trabajo. 
</t>
    </r>
    <r>
      <rPr>
        <sz val="12"/>
        <rFont val="Calibri"/>
        <family val="2"/>
        <scheme val="minor"/>
      </rPr>
      <t xml:space="preserve">Tenga en cuenta que </t>
    </r>
    <r>
      <rPr>
        <b/>
        <sz val="12"/>
        <color rgb="FF17AD69"/>
        <rFont val="Calibri"/>
        <family val="2"/>
        <scheme val="minor"/>
      </rPr>
      <t>la respuesta al cuestionario no constituye en ningún caso el diagnóstico de situación que necesitan para elaborar el plan de igualdad</t>
    </r>
    <r>
      <rPr>
        <sz val="12"/>
        <rFont val="Calibri"/>
        <family val="2"/>
        <scheme val="minor"/>
      </rPr>
      <t>, sino únicamente un punto de partida muy inicial en el que debe seguir profundizando.</t>
    </r>
    <r>
      <rPr>
        <sz val="12"/>
        <color theme="1"/>
        <rFont val="Calibri"/>
        <family val="2"/>
        <scheme val="minor"/>
      </rPr>
      <t xml:space="preserve">
</t>
    </r>
    <r>
      <rPr>
        <b/>
        <sz val="12"/>
        <color rgb="FF17AD69"/>
        <rFont val="Calibri"/>
        <family val="2"/>
        <scheme val="minor"/>
      </rPr>
      <t xml:space="preserve">
Genere su propia respuesta al cuestionario respondiendo Sí o No a cada ítem.</t>
    </r>
    <r>
      <rPr>
        <sz val="12"/>
        <color theme="1"/>
        <rFont val="Calibri"/>
        <family val="2"/>
        <scheme val="minor"/>
      </rPr>
      <t xml:space="preserve"> Puede dejar en blanco la respuesta si el ítem no aplica a su empresa. Automáticamente, le saldrá un mensaje con un comentario al respecto.
Le recomendamos </t>
    </r>
    <r>
      <rPr>
        <sz val="12"/>
        <rFont val="Calibri"/>
        <family val="2"/>
        <scheme val="minor"/>
      </rPr>
      <t>utilizar este cuestionario</t>
    </r>
    <r>
      <rPr>
        <sz val="12"/>
        <color theme="1"/>
        <rFont val="Calibri"/>
        <family val="2"/>
        <scheme val="minor"/>
      </rPr>
      <t xml:space="preserve"> cualquiera que sea la situación de su empresa, incluso aunque no esté obligada a elaborar y registrar un Plan de Igualdad, ya que al hacerlo podrá reflexionar acerca de las diferentes medidas de igualdad señaladas para cada área. 
Al finalizar, </t>
    </r>
    <r>
      <rPr>
        <b/>
        <sz val="12"/>
        <color rgb="FF17AD69"/>
        <rFont val="Calibri"/>
        <family val="2"/>
        <scheme val="minor"/>
      </rPr>
      <t>podrá imprimir su respuesta al cuestionario</t>
    </r>
    <r>
      <rPr>
        <sz val="12"/>
        <rFont val="Calibri"/>
        <family val="2"/>
        <scheme val="minor"/>
      </rPr>
      <t>.</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</si>
</sst>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i/>
      <sz val="11"/>
      <color theme="1"/>
      <name val="Calibri"/>
      <family val="2"/>
      <scheme val="minor"/>
    </font>
    <font>
      <b/>
      <i/>
      <sz val="11"/>
      <name val="Calibri"/>
      <family val="2"/>
      <scheme val="minor"/>
    </font>
    <font>
      <b/>
      <i/>
      <sz val="12"/>
      <color rgb="FF0070C0"/>
      <name val="Calibri"/>
      <family val="2"/>
      <scheme val="minor"/>
    </font>
    <font>
      <sz val="11"/>
      <color rgb="FFFF0000"/>
      <name val="Calibri"/>
      <family val="2"/>
      <scheme val="minor"/>
    </font>
    <font>
      <b/>
      <i/>
      <sz val="11"/>
      <color rgb="FFC00000"/>
      <name val="Calibri"/>
      <family val="2"/>
      <scheme val="minor"/>
    </font>
    <font>
      <sz val="10"/>
      <name val="Arial"/>
      <family val="2"/>
    </font>
    <font>
      <b/>
      <i/>
      <sz val="11"/>
      <color theme="0"/>
      <name val="Calibri"/>
      <family val="2"/>
      <scheme val="minor"/>
    </font>
    <font>
      <i/>
      <sz val="10"/>
      <color theme="1"/>
      <name val="Calibri"/>
      <family val="2"/>
      <scheme val="minor"/>
    </font>
    <font>
      <sz val="11"/>
      <color rgb="FF0070C0"/>
      <name val="Calibri"/>
      <family val="2"/>
      <scheme val="minor"/>
    </font>
    <font>
      <b/>
      <i/>
      <sz val="11"/>
      <color rgb="FF0070C0"/>
      <name val="Calibri"/>
      <family val="2"/>
      <scheme val="minor"/>
    </font>
    <font>
      <b/>
      <sz val="12"/>
      <color rgb="FF17AD69"/>
      <name val="Calibri"/>
      <family val="2"/>
      <scheme val="minor"/>
    </font>
    <font>
      <sz val="12"/>
      <color theme="1"/>
      <name val="Calibri"/>
      <family val="2"/>
      <scheme val="minor"/>
    </font>
    <font>
      <sz val="11"/>
      <name val="Calibri"/>
      <family val="2"/>
      <scheme val="minor"/>
    </font>
    <font>
      <b/>
      <i/>
      <sz val="11"/>
      <color rgb="FFFF0000"/>
      <name val="Calibri"/>
      <family val="2"/>
      <scheme val="minor"/>
    </font>
    <font>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0" fillId="0" borderId="0"/>
    <xf numFmtId="9" fontId="10" fillId="0" borderId="0" applyFont="0" applyFill="0" applyBorder="0" applyAlignment="0" applyProtection="0"/>
    <xf numFmtId="44" fontId="10" fillId="0" borderId="0" applyFont="0" applyFill="0" applyBorder="0" applyAlignment="0" applyProtection="0"/>
  </cellStyleXfs>
  <cellXfs count="58">
    <xf numFmtId="0" fontId="0" fillId="0" borderId="0" xfId="0"/>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top"/>
      <protection locked="0"/>
    </xf>
    <xf numFmtId="9" fontId="0" fillId="2" borderId="1" xfId="1" applyFont="1" applyFill="1" applyBorder="1" applyAlignment="1" applyProtection="1">
      <alignment horizontal="center" vertical="center"/>
      <protection locked="0"/>
    </xf>
    <xf numFmtId="0" fontId="2" fillId="2" borderId="1" xfId="0" applyFont="1" applyFill="1" applyBorder="1" applyAlignment="1" applyProtection="1">
      <alignment vertical="top"/>
      <protection locked="0"/>
    </xf>
    <xf numFmtId="0" fontId="0" fillId="2" borderId="1" xfId="0" applyFill="1" applyBorder="1" applyAlignment="1" applyProtection="1">
      <alignment vertical="top"/>
      <protection locked="0"/>
    </xf>
    <xf numFmtId="0" fontId="0" fillId="0" borderId="0" xfId="0" applyAlignment="1">
      <alignment vertical="top"/>
    </xf>
    <xf numFmtId="0" fontId="3" fillId="0" borderId="0" xfId="0" applyFont="1" applyAlignment="1">
      <alignment vertical="top"/>
    </xf>
    <xf numFmtId="0" fontId="13" fillId="0" borderId="0" xfId="0" applyFont="1" applyAlignment="1">
      <alignment vertical="top"/>
    </xf>
    <xf numFmtId="0" fontId="4" fillId="0" borderId="0" xfId="0" applyFont="1" applyAlignment="1">
      <alignment vertical="center"/>
    </xf>
    <xf numFmtId="0" fontId="2" fillId="0" borderId="0" xfId="0" applyFont="1" applyAlignment="1">
      <alignment vertical="center"/>
    </xf>
    <xf numFmtId="0" fontId="3" fillId="0" borderId="2" xfId="0" applyFont="1" applyBorder="1" applyAlignment="1">
      <alignment vertical="top"/>
    </xf>
    <xf numFmtId="0" fontId="0" fillId="0" borderId="3" xfId="0" applyBorder="1" applyAlignment="1">
      <alignment horizontal="right" vertical="center"/>
    </xf>
    <xf numFmtId="0" fontId="0" fillId="0" borderId="3" xfId="0" applyBorder="1" applyAlignment="1">
      <alignment vertical="top"/>
    </xf>
    <xf numFmtId="0" fontId="13" fillId="0" borderId="3" xfId="0" applyFont="1" applyBorder="1" applyAlignment="1">
      <alignment vertical="top"/>
    </xf>
    <xf numFmtId="0" fontId="0" fillId="0" borderId="4" xfId="0" applyBorder="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0" xfId="0" applyAlignment="1">
      <alignment horizontal="right" vertical="center"/>
    </xf>
    <xf numFmtId="0" fontId="12" fillId="0" borderId="0" xfId="0" applyFont="1" applyAlignment="1">
      <alignment horizontal="right" vertical="center" wrapText="1"/>
    </xf>
    <xf numFmtId="0" fontId="3" fillId="0" borderId="7" xfId="0" applyFont="1" applyBorder="1" applyAlignment="1">
      <alignment vertical="top"/>
    </xf>
    <xf numFmtId="0" fontId="0" fillId="0" borderId="8" xfId="0" applyBorder="1" applyAlignment="1">
      <alignment horizontal="right" vertical="center"/>
    </xf>
    <xf numFmtId="0" fontId="0" fillId="0" borderId="8" xfId="0" applyBorder="1" applyAlignment="1">
      <alignment vertical="top"/>
    </xf>
    <xf numFmtId="0" fontId="13" fillId="0" borderId="8" xfId="0" applyFont="1" applyBorder="1" applyAlignment="1">
      <alignment vertical="top"/>
    </xf>
    <xf numFmtId="0" fontId="0" fillId="0" borderId="9" xfId="0" applyBorder="1" applyAlignment="1">
      <alignment vertical="top"/>
    </xf>
    <xf numFmtId="0" fontId="0" fillId="0" borderId="0" xfId="0" applyAlignment="1">
      <alignment horizontal="right" vertical="top"/>
    </xf>
    <xf numFmtId="0" fontId="11" fillId="0" borderId="5" xfId="0" applyFont="1" applyBorder="1" applyAlignment="1">
      <alignment horizontal="right" vertical="top"/>
    </xf>
    <xf numFmtId="0" fontId="5" fillId="0" borderId="0" xfId="0" applyFont="1" applyAlignment="1">
      <alignment horizontal="left" vertical="center"/>
    </xf>
    <xf numFmtId="0" fontId="7" fillId="0" borderId="0" xfId="0" applyFont="1" applyAlignment="1">
      <alignment horizontal="left" vertical="top"/>
    </xf>
    <xf numFmtId="0" fontId="0" fillId="0" borderId="0" xfId="0" applyAlignment="1">
      <alignment vertical="center"/>
    </xf>
    <xf numFmtId="0" fontId="11" fillId="0" borderId="5" xfId="0" applyFont="1" applyBorder="1" applyAlignment="1">
      <alignment horizontal="left" vertical="top"/>
    </xf>
    <xf numFmtId="0" fontId="6" fillId="0" borderId="0" xfId="0" applyFont="1" applyAlignment="1">
      <alignment horizontal="left" vertical="center" wrapText="1"/>
    </xf>
    <xf numFmtId="0" fontId="8" fillId="0" borderId="0" xfId="0" applyFont="1" applyAlignment="1">
      <alignment vertical="top"/>
    </xf>
    <xf numFmtId="0" fontId="0" fillId="0" borderId="1" xfId="0" applyBorder="1" applyAlignment="1">
      <alignment horizontal="right" vertical="center" wrapText="1"/>
    </xf>
    <xf numFmtId="0" fontId="13" fillId="0" borderId="0" xfId="0" applyFont="1" applyAlignment="1">
      <alignment horizontal="left" vertical="center" wrapText="1"/>
    </xf>
    <xf numFmtId="0" fontId="13" fillId="0" borderId="8" xfId="0" applyFont="1" applyBorder="1" applyAlignment="1">
      <alignment horizontal="center" vertical="top"/>
    </xf>
    <xf numFmtId="0" fontId="13" fillId="0" borderId="0" xfId="0" applyFont="1" applyAlignment="1">
      <alignment horizontal="center" vertical="top"/>
    </xf>
    <xf numFmtId="0" fontId="7" fillId="0" borderId="0" xfId="0" applyFont="1" applyAlignment="1">
      <alignment horizontal="left" vertical="center"/>
    </xf>
    <xf numFmtId="0" fontId="9" fillId="0" borderId="0" xfId="0" applyFont="1" applyAlignment="1">
      <alignment horizontal="left" vertical="top" wrapText="1"/>
    </xf>
    <xf numFmtId="0" fontId="11" fillId="0" borderId="7" xfId="0" applyFont="1" applyBorder="1" applyAlignment="1">
      <alignment horizontal="left" vertical="top"/>
    </xf>
    <xf numFmtId="0" fontId="0" fillId="0" borderId="8" xfId="0" applyBorder="1" applyAlignment="1">
      <alignment vertical="center"/>
    </xf>
    <xf numFmtId="0" fontId="11"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wrapText="1"/>
    </xf>
    <xf numFmtId="0" fontId="0" fillId="0" borderId="0" xfId="0" applyAlignment="1">
      <alignment horizontal="right" vertical="center" wrapText="1"/>
    </xf>
    <xf numFmtId="0" fontId="8" fillId="0" borderId="0" xfId="0" applyFont="1"/>
    <xf numFmtId="0" fontId="17" fillId="0" borderId="0" xfId="0" applyFont="1"/>
    <xf numFmtId="0" fontId="6" fillId="0" borderId="0" xfId="0" applyFont="1" applyAlignment="1">
      <alignment horizontal="right" vertical="center" wrapText="1"/>
    </xf>
    <xf numFmtId="9" fontId="3" fillId="0" borderId="0" xfId="0" applyNumberFormat="1" applyFont="1" applyAlignment="1">
      <alignment vertical="top"/>
    </xf>
    <xf numFmtId="0" fontId="14" fillId="0" borderId="0" xfId="0" applyFont="1" applyAlignment="1">
      <alignment vertical="top" wrapText="1"/>
    </xf>
    <xf numFmtId="0" fontId="3" fillId="0" borderId="0" xfId="0" applyFont="1" applyAlignment="1">
      <alignment horizontal="left" vertical="top"/>
    </xf>
    <xf numFmtId="0" fontId="0" fillId="0" borderId="0" xfId="0" applyAlignment="1">
      <alignment vertical="top" wrapText="1"/>
    </xf>
    <xf numFmtId="0" fontId="17" fillId="0" borderId="0" xfId="0" applyFont="1" applyAlignment="1">
      <alignment vertical="top" wrapText="1"/>
    </xf>
    <xf numFmtId="0" fontId="8" fillId="0" borderId="0" xfId="0" applyFont="1" applyAlignment="1">
      <alignment vertical="top" wrapText="1"/>
    </xf>
    <xf numFmtId="0" fontId="18" fillId="0" borderId="0" xfId="0" applyFont="1" applyAlignment="1">
      <alignment horizontal="left" vertical="center" wrapText="1"/>
    </xf>
    <xf numFmtId="0" fontId="8" fillId="0" borderId="0" xfId="0" applyFont="1" applyAlignment="1">
      <alignment wrapText="1"/>
    </xf>
    <xf numFmtId="0" fontId="16" fillId="0" borderId="0" xfId="0" applyFont="1" applyAlignment="1">
      <alignment horizontal="left" vertical="top" wrapText="1"/>
    </xf>
    <xf numFmtId="0" fontId="13" fillId="0" borderId="0" xfId="0" applyFont="1" applyAlignment="1">
      <alignment horizontal="left" vertical="top" wrapText="1"/>
    </xf>
  </cellXfs>
  <cellStyles count="5">
    <cellStyle name="Euro" xfId="4" xr:uid="{00000000-0005-0000-0000-000000000000}"/>
    <cellStyle name="Normal" xfId="0" builtinId="0"/>
    <cellStyle name="Normal 2" xfId="2" xr:uid="{00000000-0005-0000-0000-000003000000}"/>
    <cellStyle name="Porcentaje" xfId="1" builtinId="5"/>
    <cellStyle name="Porcentaje 2" xfId="3" xr:uid="{00000000-0005-0000-0000-000005000000}"/>
  </cellStyles>
  <dxfs count="9">
    <dxf>
      <font>
        <color theme="0"/>
      </font>
    </dxf>
    <dxf>
      <font>
        <color theme="0"/>
      </font>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colors>
    <mruColors>
      <color rgb="FF17AD69"/>
      <color rgb="FFA4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Cuestionario!A1"/><Relationship Id="rId2" Type="http://schemas.openxmlformats.org/officeDocument/2006/relationships/hyperlink" Target="#Instruccione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Portada!A1"/><Relationship Id="rId1" Type="http://schemas.openxmlformats.org/officeDocument/2006/relationships/hyperlink" Target="#Cuestionario!A1"/></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hyperlink" Target="#Portada!A1"/><Relationship Id="rId5" Type="http://schemas.openxmlformats.org/officeDocument/2006/relationships/image" Target="../media/image6.pn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705906</xdr:colOff>
      <xdr:row>56</xdr:row>
      <xdr:rowOff>30068</xdr:rowOff>
    </xdr:to>
    <xdr:pic>
      <xdr:nvPicPr>
        <xdr:cNvPr id="16" name="Imagen 15">
          <a:extLst>
            <a:ext uri="{FF2B5EF4-FFF2-40B4-BE49-F238E27FC236}">
              <a16:creationId xmlns:a16="http://schemas.microsoft.com/office/drawing/2014/main" id="{870F7ED1-6204-CAC3-8294-E69F9C1DB837}"/>
            </a:ext>
          </a:extLst>
        </xdr:cNvPr>
        <xdr:cNvPicPr>
          <a:picLocks noChangeAspect="1"/>
        </xdr:cNvPicPr>
      </xdr:nvPicPr>
      <xdr:blipFill>
        <a:blip xmlns:r="http://schemas.openxmlformats.org/officeDocument/2006/relationships" r:embed="rId1"/>
        <a:stretch>
          <a:fillRect/>
        </a:stretch>
      </xdr:blipFill>
      <xdr:spPr>
        <a:xfrm>
          <a:off x="0" y="0"/>
          <a:ext cx="7563906" cy="10698068"/>
        </a:xfrm>
        <a:prstGeom prst="rect">
          <a:avLst/>
        </a:prstGeom>
      </xdr:spPr>
    </xdr:pic>
    <xdr:clientData/>
  </xdr:twoCellAnchor>
  <xdr:twoCellAnchor>
    <xdr:from>
      <xdr:col>1</xdr:col>
      <xdr:colOff>15874</xdr:colOff>
      <xdr:row>31</xdr:row>
      <xdr:rowOff>127000</xdr:rowOff>
    </xdr:from>
    <xdr:to>
      <xdr:col>3</xdr:col>
      <xdr:colOff>119061</xdr:colOff>
      <xdr:row>33</xdr:row>
      <xdr:rowOff>111125</xdr:rowOff>
    </xdr:to>
    <xdr:sp macro="" textlink="">
      <xdr:nvSpPr>
        <xdr:cNvPr id="17" name="CuadroTexto 16">
          <a:hlinkClick xmlns:r="http://schemas.openxmlformats.org/officeDocument/2006/relationships" r:id="rId2"/>
          <a:extLst>
            <a:ext uri="{FF2B5EF4-FFF2-40B4-BE49-F238E27FC236}">
              <a16:creationId xmlns:a16="http://schemas.microsoft.com/office/drawing/2014/main" id="{09A8B127-CC2B-8BCC-1905-E0B7B5A2F5DD}"/>
            </a:ext>
          </a:extLst>
        </xdr:cNvPr>
        <xdr:cNvSpPr txBox="1"/>
      </xdr:nvSpPr>
      <xdr:spPr>
        <a:xfrm>
          <a:off x="777874" y="6032500"/>
          <a:ext cx="1627187" cy="365125"/>
        </a:xfrm>
        <a:prstGeom prst="rect">
          <a:avLst/>
        </a:prstGeom>
        <a:solidFill>
          <a:srgbClr val="A481B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b="1">
              <a:solidFill>
                <a:schemeClr val="bg1"/>
              </a:solidFill>
            </a:rPr>
            <a:t>INSTRUCCIONES</a:t>
          </a:r>
        </a:p>
      </xdr:txBody>
    </xdr:sp>
    <xdr:clientData/>
  </xdr:twoCellAnchor>
  <xdr:twoCellAnchor>
    <xdr:from>
      <xdr:col>5</xdr:col>
      <xdr:colOff>596899</xdr:colOff>
      <xdr:row>31</xdr:row>
      <xdr:rowOff>124618</xdr:rowOff>
    </xdr:from>
    <xdr:to>
      <xdr:col>7</xdr:col>
      <xdr:colOff>700086</xdr:colOff>
      <xdr:row>33</xdr:row>
      <xdr:rowOff>108743</xdr:rowOff>
    </xdr:to>
    <xdr:sp macro="" textlink="">
      <xdr:nvSpPr>
        <xdr:cNvPr id="18" name="CuadroTexto 17">
          <a:hlinkClick xmlns:r="http://schemas.openxmlformats.org/officeDocument/2006/relationships" r:id="rId3"/>
          <a:extLst>
            <a:ext uri="{FF2B5EF4-FFF2-40B4-BE49-F238E27FC236}">
              <a16:creationId xmlns:a16="http://schemas.microsoft.com/office/drawing/2014/main" id="{CBA9641A-77C5-482C-AB6A-EDBCF604C9EE}"/>
            </a:ext>
          </a:extLst>
        </xdr:cNvPr>
        <xdr:cNvSpPr txBox="1"/>
      </xdr:nvSpPr>
      <xdr:spPr>
        <a:xfrm>
          <a:off x="4406899" y="6030118"/>
          <a:ext cx="1627187" cy="365125"/>
        </a:xfrm>
        <a:prstGeom prst="rect">
          <a:avLst/>
        </a:prstGeom>
        <a:solidFill>
          <a:srgbClr val="A481B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b="1">
              <a:solidFill>
                <a:schemeClr val="bg1"/>
              </a:solidFill>
            </a:rPr>
            <a:t>CUESTIONARIO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161925</xdr:rowOff>
    </xdr:from>
    <xdr:to>
      <xdr:col>1</xdr:col>
      <xdr:colOff>1646237</xdr:colOff>
      <xdr:row>2</xdr:row>
      <xdr:rowOff>146050</xdr:rowOff>
    </xdr:to>
    <xdr:sp macro="" textlink="">
      <xdr:nvSpPr>
        <xdr:cNvPr id="2" name="CuadroTexto 1">
          <a:extLst>
            <a:ext uri="{FF2B5EF4-FFF2-40B4-BE49-F238E27FC236}">
              <a16:creationId xmlns:a16="http://schemas.microsoft.com/office/drawing/2014/main" id="{B1697CDF-6D9B-4FDD-9AE3-B01EB981CED0}"/>
            </a:ext>
          </a:extLst>
        </xdr:cNvPr>
        <xdr:cNvSpPr txBox="1"/>
      </xdr:nvSpPr>
      <xdr:spPr>
        <a:xfrm>
          <a:off x="781050" y="161925"/>
          <a:ext cx="1627187" cy="365125"/>
        </a:xfrm>
        <a:prstGeom prst="rect">
          <a:avLst/>
        </a:prstGeom>
        <a:solidFill>
          <a:srgbClr val="A481B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b="1">
              <a:solidFill>
                <a:schemeClr val="bg1"/>
              </a:solidFill>
            </a:rPr>
            <a:t>INSTRUCCIONES</a:t>
          </a:r>
        </a:p>
      </xdr:txBody>
    </xdr:sp>
    <xdr:clientData/>
  </xdr:twoCellAnchor>
  <xdr:twoCellAnchor>
    <xdr:from>
      <xdr:col>1</xdr:col>
      <xdr:colOff>4448175</xdr:colOff>
      <xdr:row>17</xdr:row>
      <xdr:rowOff>2600325</xdr:rowOff>
    </xdr:from>
    <xdr:to>
      <xdr:col>1</xdr:col>
      <xdr:colOff>6361112</xdr:colOff>
      <xdr:row>17</xdr:row>
      <xdr:rowOff>3133725</xdr:rowOff>
    </xdr:to>
    <xdr:sp macro="" textlink="">
      <xdr:nvSpPr>
        <xdr:cNvPr id="3" name="CuadroTexto 2">
          <a:hlinkClick xmlns:r="http://schemas.openxmlformats.org/officeDocument/2006/relationships" r:id="rId1"/>
          <a:extLst>
            <a:ext uri="{FF2B5EF4-FFF2-40B4-BE49-F238E27FC236}">
              <a16:creationId xmlns:a16="http://schemas.microsoft.com/office/drawing/2014/main" id="{7A54C883-C588-4E79-8EEF-57578F5663B9}"/>
            </a:ext>
          </a:extLst>
        </xdr:cNvPr>
        <xdr:cNvSpPr txBox="1"/>
      </xdr:nvSpPr>
      <xdr:spPr>
        <a:xfrm>
          <a:off x="5210175" y="5838825"/>
          <a:ext cx="1912937" cy="533400"/>
        </a:xfrm>
        <a:prstGeom prst="stripedRightArrow">
          <a:avLst>
            <a:gd name="adj1" fmla="val 60714"/>
            <a:gd name="adj2" fmla="val 50000"/>
          </a:avLst>
        </a:prstGeom>
        <a:solidFill>
          <a:srgbClr val="A481B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b="1">
              <a:solidFill>
                <a:schemeClr val="bg1"/>
              </a:solidFill>
            </a:rPr>
            <a:t>CUESTIONARIO</a:t>
          </a:r>
        </a:p>
      </xdr:txBody>
    </xdr:sp>
    <xdr:clientData/>
  </xdr:twoCellAnchor>
  <xdr:twoCellAnchor>
    <xdr:from>
      <xdr:col>1</xdr:col>
      <xdr:colOff>6896100</xdr:colOff>
      <xdr:row>0</xdr:row>
      <xdr:rowOff>180975</xdr:rowOff>
    </xdr:from>
    <xdr:to>
      <xdr:col>3</xdr:col>
      <xdr:colOff>95251</xdr:colOff>
      <xdr:row>5</xdr:row>
      <xdr:rowOff>95250</xdr:rowOff>
    </xdr:to>
    <xdr:sp macro="" textlink="">
      <xdr:nvSpPr>
        <xdr:cNvPr id="4" name="Flecha: hacia arriba 3">
          <a:hlinkClick xmlns:r="http://schemas.openxmlformats.org/officeDocument/2006/relationships" r:id="rId2"/>
          <a:extLst>
            <a:ext uri="{FF2B5EF4-FFF2-40B4-BE49-F238E27FC236}">
              <a16:creationId xmlns:a16="http://schemas.microsoft.com/office/drawing/2014/main" id="{E7606387-B1E3-4F03-8339-879684C51F23}"/>
            </a:ext>
          </a:extLst>
        </xdr:cNvPr>
        <xdr:cNvSpPr/>
      </xdr:nvSpPr>
      <xdr:spPr>
        <a:xfrm>
          <a:off x="7658100" y="180975"/>
          <a:ext cx="952501" cy="866775"/>
        </a:xfrm>
        <a:prstGeom prst="upArrow">
          <a:avLst>
            <a:gd name="adj1" fmla="val 78571"/>
            <a:gd name="adj2" fmla="val 50000"/>
          </a:avLst>
        </a:prstGeom>
        <a:solidFill>
          <a:srgbClr val="17AD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ES" sz="900" b="1">
              <a:solidFill>
                <a:schemeClr val="bg1"/>
              </a:solidFill>
              <a:latin typeface="+mn-lt"/>
              <a:ea typeface="+mn-ea"/>
              <a:cs typeface="+mn-cs"/>
            </a:rPr>
            <a:t>VOLVER A LA PORTADA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5226318</xdr:colOff>
      <xdr:row>170</xdr:row>
      <xdr:rowOff>111944</xdr:rowOff>
    </xdr:from>
    <xdr:to>
      <xdr:col>6</xdr:col>
      <xdr:colOff>154175</xdr:colOff>
      <xdr:row>174</xdr:row>
      <xdr:rowOff>102419</xdr:rowOff>
    </xdr:to>
    <xdr:sp macro="" textlink="">
      <xdr:nvSpPr>
        <xdr:cNvPr id="3" name="CuadroTexto 2">
          <a:extLst>
            <a:ext uri="{FF2B5EF4-FFF2-40B4-BE49-F238E27FC236}">
              <a16:creationId xmlns:a16="http://schemas.microsoft.com/office/drawing/2014/main" id="{D748C3C9-A690-3F43-A827-2AEB049BE02F}"/>
            </a:ext>
          </a:extLst>
        </xdr:cNvPr>
        <xdr:cNvSpPr txBox="1"/>
      </xdr:nvSpPr>
      <xdr:spPr>
        <a:xfrm>
          <a:off x="11279302" y="47788154"/>
          <a:ext cx="2506889" cy="768862"/>
        </a:xfrm>
        <a:prstGeom prst="rect">
          <a:avLst/>
        </a:prstGeom>
        <a:solidFill>
          <a:srgbClr val="17AD69"/>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ES" sz="1400" b="1">
              <a:solidFill>
                <a:schemeClr val="bg1"/>
              </a:solidFill>
            </a:rPr>
            <a:t>Para imprimir</a:t>
          </a:r>
          <a:r>
            <a:rPr lang="es-ES" sz="1400" b="1" baseline="0">
              <a:solidFill>
                <a:schemeClr val="bg1"/>
              </a:solidFill>
            </a:rPr>
            <a:t> el resultado, pulse a la vez las teclas CONTROL y P</a:t>
          </a:r>
          <a:endParaRPr lang="es-ES" sz="1400" b="1">
            <a:solidFill>
              <a:schemeClr val="bg1"/>
            </a:solidFill>
          </a:endParaRPr>
        </a:p>
      </xdr:txBody>
    </xdr:sp>
    <xdr:clientData/>
  </xdr:twoCellAnchor>
  <xdr:twoCellAnchor>
    <xdr:from>
      <xdr:col>2</xdr:col>
      <xdr:colOff>2686050</xdr:colOff>
      <xdr:row>1</xdr:row>
      <xdr:rowOff>133350</xdr:rowOff>
    </xdr:from>
    <xdr:to>
      <xdr:col>4</xdr:col>
      <xdr:colOff>4619625</xdr:colOff>
      <xdr:row>4</xdr:row>
      <xdr:rowOff>114300</xdr:rowOff>
    </xdr:to>
    <xdr:grpSp>
      <xdr:nvGrpSpPr>
        <xdr:cNvPr id="10" name="Grupo 9">
          <a:extLst>
            <a:ext uri="{FF2B5EF4-FFF2-40B4-BE49-F238E27FC236}">
              <a16:creationId xmlns:a16="http://schemas.microsoft.com/office/drawing/2014/main" id="{4B6C2DE8-820F-D4B8-5868-9E7AB3765BE3}"/>
            </a:ext>
          </a:extLst>
        </xdr:cNvPr>
        <xdr:cNvGrpSpPr/>
      </xdr:nvGrpSpPr>
      <xdr:grpSpPr>
        <a:xfrm>
          <a:off x="3048000" y="323850"/>
          <a:ext cx="7620000" cy="695325"/>
          <a:chOff x="0" y="0"/>
          <a:chExt cx="7086602" cy="611715"/>
        </a:xfrm>
      </xdr:grpSpPr>
      <xdr:grpSp>
        <xdr:nvGrpSpPr>
          <xdr:cNvPr id="11" name="Grupo 10">
            <a:extLst>
              <a:ext uri="{FF2B5EF4-FFF2-40B4-BE49-F238E27FC236}">
                <a16:creationId xmlns:a16="http://schemas.microsoft.com/office/drawing/2014/main" id="{42D72533-6251-6562-32EF-2286C03D5135}"/>
              </a:ext>
            </a:extLst>
          </xdr:cNvPr>
          <xdr:cNvGrpSpPr/>
        </xdr:nvGrpSpPr>
        <xdr:grpSpPr>
          <a:xfrm>
            <a:off x="0" y="0"/>
            <a:ext cx="7086602" cy="611715"/>
            <a:chOff x="0" y="7948"/>
            <a:chExt cx="7259380" cy="570470"/>
          </a:xfrm>
        </xdr:grpSpPr>
        <xdr:pic>
          <xdr:nvPicPr>
            <xdr:cNvPr id="13" name="Imagen 12" descr="Logo sexpe con texto">
              <a:extLst>
                <a:ext uri="{FF2B5EF4-FFF2-40B4-BE49-F238E27FC236}">
                  <a16:creationId xmlns:a16="http://schemas.microsoft.com/office/drawing/2014/main" id="{2EE11C86-7E58-3CB6-5E33-EBEE24C33A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3390" y="72154"/>
              <a:ext cx="775990" cy="470019"/>
            </a:xfrm>
            <a:prstGeom prst="rect">
              <a:avLst/>
            </a:prstGeom>
            <a:noFill/>
            <a:ln>
              <a:noFill/>
            </a:ln>
          </xdr:spPr>
        </xdr:pic>
        <xdr:pic>
          <xdr:nvPicPr>
            <xdr:cNvPr id="14" name="Imagen 13">
              <a:extLst>
                <a:ext uri="{FF2B5EF4-FFF2-40B4-BE49-F238E27FC236}">
                  <a16:creationId xmlns:a16="http://schemas.microsoft.com/office/drawing/2014/main" id="{50EE178B-FC40-7C64-C63B-4431A52B9D6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26" t="7008" r="5953" b="19528"/>
            <a:stretch/>
          </xdr:blipFill>
          <xdr:spPr bwMode="auto">
            <a:xfrm>
              <a:off x="5434777" y="34548"/>
              <a:ext cx="940806" cy="503590"/>
            </a:xfrm>
            <a:prstGeom prst="rect">
              <a:avLst/>
            </a:prstGeom>
            <a:noFill/>
            <a:ln>
              <a:noFill/>
            </a:ln>
          </xdr:spPr>
        </xdr:pic>
        <xdr:pic>
          <xdr:nvPicPr>
            <xdr:cNvPr id="15" name="Imagen 14" descr="Plan de recuperación, transformación y resiliencia - Ayuntamiento de La  Victoria de Acentejo">
              <a:extLst>
                <a:ext uri="{FF2B5EF4-FFF2-40B4-BE49-F238E27FC236}">
                  <a16:creationId xmlns:a16="http://schemas.microsoft.com/office/drawing/2014/main" id="{9631A0C4-EC61-02BD-D45A-0F41D231CA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70820" y="82506"/>
              <a:ext cx="1355693" cy="402873"/>
            </a:xfrm>
            <a:prstGeom prst="rect">
              <a:avLst/>
            </a:prstGeom>
            <a:noFill/>
            <a:ln>
              <a:noFill/>
            </a:ln>
          </xdr:spPr>
        </xdr:pic>
        <xdr:pic>
          <xdr:nvPicPr>
            <xdr:cNvPr id="16" name="Imagen 15">
              <a:extLst>
                <a:ext uri="{FF2B5EF4-FFF2-40B4-BE49-F238E27FC236}">
                  <a16:creationId xmlns:a16="http://schemas.microsoft.com/office/drawing/2014/main" id="{6F525C78-88B4-BCE5-6CB9-1C45A5BE66B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7948"/>
              <a:ext cx="2167160" cy="570470"/>
            </a:xfrm>
            <a:prstGeom prst="rect">
              <a:avLst/>
            </a:prstGeom>
            <a:noFill/>
            <a:ln>
              <a:noFill/>
            </a:ln>
          </xdr:spPr>
        </xdr:pic>
      </xdr:grpSp>
      <xdr:pic>
        <xdr:nvPicPr>
          <xdr:cNvPr id="12" name="Imagen 11">
            <a:extLst>
              <a:ext uri="{FF2B5EF4-FFF2-40B4-BE49-F238E27FC236}">
                <a16:creationId xmlns:a16="http://schemas.microsoft.com/office/drawing/2014/main" id="{8317131E-FE0A-E7A9-7E6A-B08B977A0C45}"/>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020" t="5088" r="3953" b="8241"/>
          <a:stretch/>
        </xdr:blipFill>
        <xdr:spPr bwMode="auto">
          <a:xfrm>
            <a:off x="2110740" y="60960"/>
            <a:ext cx="1657985" cy="503555"/>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2</xdr:col>
      <xdr:colOff>0</xdr:colOff>
      <xdr:row>2</xdr:row>
      <xdr:rowOff>0</xdr:rowOff>
    </xdr:from>
    <xdr:to>
      <xdr:col>2</xdr:col>
      <xdr:colOff>1627187</xdr:colOff>
      <xdr:row>3</xdr:row>
      <xdr:rowOff>127000</xdr:rowOff>
    </xdr:to>
    <xdr:sp macro="" textlink="">
      <xdr:nvSpPr>
        <xdr:cNvPr id="2" name="CuadroTexto 1">
          <a:extLst>
            <a:ext uri="{FF2B5EF4-FFF2-40B4-BE49-F238E27FC236}">
              <a16:creationId xmlns:a16="http://schemas.microsoft.com/office/drawing/2014/main" id="{06028881-381B-407F-992B-0A3605A59699}"/>
            </a:ext>
          </a:extLst>
        </xdr:cNvPr>
        <xdr:cNvSpPr txBox="1"/>
      </xdr:nvSpPr>
      <xdr:spPr>
        <a:xfrm>
          <a:off x="561975" y="428625"/>
          <a:ext cx="1627187" cy="365125"/>
        </a:xfrm>
        <a:prstGeom prst="rect">
          <a:avLst/>
        </a:prstGeom>
        <a:solidFill>
          <a:srgbClr val="A481B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b="1">
              <a:solidFill>
                <a:schemeClr val="bg1"/>
              </a:solidFill>
            </a:rPr>
            <a:t>CUESTIONARIO</a:t>
          </a:r>
        </a:p>
      </xdr:txBody>
    </xdr:sp>
    <xdr:clientData/>
  </xdr:twoCellAnchor>
  <xdr:twoCellAnchor>
    <xdr:from>
      <xdr:col>4</xdr:col>
      <xdr:colOff>6391274</xdr:colOff>
      <xdr:row>0</xdr:row>
      <xdr:rowOff>152400</xdr:rowOff>
    </xdr:from>
    <xdr:to>
      <xdr:col>4</xdr:col>
      <xdr:colOff>7343775</xdr:colOff>
      <xdr:row>4</xdr:row>
      <xdr:rowOff>114300</xdr:rowOff>
    </xdr:to>
    <xdr:sp macro="" textlink="">
      <xdr:nvSpPr>
        <xdr:cNvPr id="4" name="Flecha: hacia arriba 3">
          <a:hlinkClick xmlns:r="http://schemas.openxmlformats.org/officeDocument/2006/relationships" r:id="rId6"/>
          <a:extLst>
            <a:ext uri="{FF2B5EF4-FFF2-40B4-BE49-F238E27FC236}">
              <a16:creationId xmlns:a16="http://schemas.microsoft.com/office/drawing/2014/main" id="{DCF2B9DC-33F2-8470-06BA-0674B9EFAC49}"/>
            </a:ext>
          </a:extLst>
        </xdr:cNvPr>
        <xdr:cNvSpPr/>
      </xdr:nvSpPr>
      <xdr:spPr>
        <a:xfrm>
          <a:off x="12639674" y="152400"/>
          <a:ext cx="952501" cy="866775"/>
        </a:xfrm>
        <a:prstGeom prst="upArrow">
          <a:avLst>
            <a:gd name="adj1" fmla="val 78571"/>
            <a:gd name="adj2" fmla="val 50000"/>
          </a:avLst>
        </a:prstGeom>
        <a:solidFill>
          <a:srgbClr val="17AD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ES" sz="900" b="1">
              <a:solidFill>
                <a:schemeClr val="bg1"/>
              </a:solidFill>
              <a:latin typeface="+mn-lt"/>
              <a:ea typeface="+mn-ea"/>
              <a:cs typeface="+mn-cs"/>
            </a:rPr>
            <a:t>VOLVER A LA PORTADA</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Questions" displayName="Questions" ref="A1:F53" totalsRowShown="0" dataDxfId="8">
  <autoFilter ref="A1:F53" xr:uid="{00000000-0009-0000-0100-000001000000}"/>
  <sortState xmlns:xlrd2="http://schemas.microsoft.com/office/spreadsheetml/2017/richdata2" ref="B2:D42">
    <sortCondition ref="C1:C42"/>
  </sortState>
  <tableColumns count="6">
    <tableColumn id="6" xr3:uid="{00000000-0010-0000-0000-000006000000}" name="ID.A" dataDxfId="7"/>
    <tableColumn id="2" xr3:uid="{00000000-0010-0000-0000-000002000000}" name="ÁREA" dataDxfId="6"/>
    <tableColumn id="3" xr3:uid="{00000000-0010-0000-0000-000003000000}" name="orden" dataDxfId="5"/>
    <tableColumn id="5" xr3:uid="{00000000-0010-0000-0000-000005000000}" name="ACCIÓN" dataDxfId="4"/>
    <tableColumn id="7" xr3:uid="{6C24A8AF-6258-4B5A-BC16-0AE8CCA56194}" name="feedback &quot;Sí&quot;" dataDxfId="3"/>
    <tableColumn id="8" xr3:uid="{2EB6BB81-CB26-41CA-9815-EA28DC8A5232}" name="feedback &quot;No&quot;" dataDxfId="2"/>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A4BD-77F7-4DA0-984E-E8D6AF40128D}">
  <dimension ref="A1"/>
  <sheetViews>
    <sheetView showGridLines="0" showRowColHeaders="0" tabSelected="1" zoomScale="80" zoomScaleNormal="80" workbookViewId="0"/>
  </sheetViews>
  <sheetFormatPr baseColWidth="10"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C959D-4472-4B88-907F-27908FA57291}">
  <dimension ref="B4:B18"/>
  <sheetViews>
    <sheetView showGridLines="0" workbookViewId="0"/>
  </sheetViews>
  <sheetFormatPr baseColWidth="10" defaultRowHeight="15" x14ac:dyDescent="0.25"/>
  <cols>
    <col min="2" max="2" width="104.85546875" customWidth="1"/>
  </cols>
  <sheetData>
    <row r="4" spans="2:2" x14ac:dyDescent="0.25">
      <c r="B4" s="56" t="s">
        <v>249</v>
      </c>
    </row>
    <row r="5" spans="2:2" x14ac:dyDescent="0.25">
      <c r="B5" s="56"/>
    </row>
    <row r="6" spans="2:2" x14ac:dyDescent="0.25">
      <c r="B6" s="56"/>
    </row>
    <row r="7" spans="2:2" x14ac:dyDescent="0.25">
      <c r="B7" s="56"/>
    </row>
    <row r="8" spans="2:2" x14ac:dyDescent="0.25">
      <c r="B8" s="56"/>
    </row>
    <row r="9" spans="2:2" x14ac:dyDescent="0.25">
      <c r="B9" s="56"/>
    </row>
    <row r="10" spans="2:2" x14ac:dyDescent="0.25">
      <c r="B10" s="56"/>
    </row>
    <row r="11" spans="2:2" x14ac:dyDescent="0.25">
      <c r="B11" s="56"/>
    </row>
    <row r="12" spans="2:2" x14ac:dyDescent="0.25">
      <c r="B12" s="56"/>
    </row>
    <row r="13" spans="2:2" x14ac:dyDescent="0.25">
      <c r="B13" s="56"/>
    </row>
    <row r="14" spans="2:2" x14ac:dyDescent="0.25">
      <c r="B14" s="56"/>
    </row>
    <row r="15" spans="2:2" x14ac:dyDescent="0.25">
      <c r="B15" s="56"/>
    </row>
    <row r="16" spans="2:2" x14ac:dyDescent="0.25">
      <c r="B16" s="56"/>
    </row>
    <row r="17" spans="2:2" x14ac:dyDescent="0.25">
      <c r="B17" s="56"/>
    </row>
    <row r="18" spans="2:2" ht="258" customHeight="1" x14ac:dyDescent="0.25">
      <c r="B18" s="56"/>
    </row>
  </sheetData>
  <mergeCells count="1">
    <mergeCell ref="B4:B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H170"/>
  <sheetViews>
    <sheetView showGridLines="0" zoomScaleNormal="100" zoomScaleSheetLayoutView="93" workbookViewId="0">
      <selection activeCell="D24" sqref="D24"/>
    </sheetView>
  </sheetViews>
  <sheetFormatPr baseColWidth="10" defaultRowHeight="15" x14ac:dyDescent="0.25"/>
  <cols>
    <col min="1" max="1" width="2.7109375" style="6" customWidth="1"/>
    <col min="2" max="2" width="2.7109375" style="7" customWidth="1"/>
    <col min="3" max="3" width="73.140625" style="29" customWidth="1"/>
    <col min="4" max="4" width="12.140625" style="6" customWidth="1"/>
    <col min="5" max="5" width="111" style="8" customWidth="1"/>
    <col min="6" max="6" width="2.5703125" style="6" customWidth="1"/>
    <col min="7" max="7" width="2.7109375" style="6" customWidth="1"/>
    <col min="8" max="8" width="11.42578125" style="6" customWidth="1"/>
    <col min="9" max="16384" width="11.42578125" style="6"/>
  </cols>
  <sheetData>
    <row r="1" spans="2:6" x14ac:dyDescent="0.25">
      <c r="C1" s="6"/>
    </row>
    <row r="2" spans="2:6" ht="18.75" x14ac:dyDescent="0.25">
      <c r="C2" s="9"/>
    </row>
    <row r="3" spans="2:6" ht="18.75" x14ac:dyDescent="0.25">
      <c r="C3" s="9"/>
    </row>
    <row r="4" spans="2:6" ht="18.75" x14ac:dyDescent="0.25">
      <c r="C4" s="9"/>
    </row>
    <row r="5" spans="2:6" x14ac:dyDescent="0.25">
      <c r="C5" s="10"/>
    </row>
    <row r="6" spans="2:6" ht="18.75" x14ac:dyDescent="0.25">
      <c r="C6" s="9" t="s">
        <v>55</v>
      </c>
    </row>
    <row r="7" spans="2:6" x14ac:dyDescent="0.25">
      <c r="B7" s="11"/>
      <c r="C7" s="12"/>
      <c r="D7" s="13"/>
      <c r="E7" s="14"/>
      <c r="F7" s="15"/>
    </row>
    <row r="8" spans="2:6" x14ac:dyDescent="0.25">
      <c r="B8" s="16"/>
      <c r="C8" s="10" t="s">
        <v>35</v>
      </c>
      <c r="F8" s="17"/>
    </row>
    <row r="9" spans="2:6" x14ac:dyDescent="0.25">
      <c r="B9" s="16"/>
      <c r="C9" s="18" t="s">
        <v>39</v>
      </c>
      <c r="E9" s="4"/>
      <c r="F9" s="17"/>
    </row>
    <row r="10" spans="2:6" x14ac:dyDescent="0.25">
      <c r="B10" s="16"/>
      <c r="C10" s="10"/>
      <c r="F10" s="17"/>
    </row>
    <row r="11" spans="2:6" x14ac:dyDescent="0.25">
      <c r="B11" s="16"/>
      <c r="C11" s="18" t="s">
        <v>76</v>
      </c>
      <c r="D11" s="5"/>
      <c r="E11" s="57" t="str">
        <f>IF(D11="","",IF(D11="Menos de 50","Según la normativa vigente, y salvo que su convenio indique lo contrario, su empresa no está obligada a elaborar y aplicar un Plan de Igualdad.","Según la normativa vigente, su empresa está obligada a: I) elaborar y aplicar un Plan de Igualdad, que deberá negociar y, en su caso acordar, con la representación legal de las personas trabajadoras y II) inscribirlo en el registro público.")&amp;IF(D11="Menos de 50","Sin embargo, debe: i) respetar la igualdad de trato y de oportunidades en el ámbito laboral; ii)  adoptar medidas dirigidas a evitar cualquier tipo de discriminación laboral entre mujeres y hombres.","")&amp;" En todo caso, deberá promover condiciones de trabajo que eviten el acoso sexual y el acoso por razón de sexo y arbitrar procedimientos para su prevención y para dar cauce a las denuncias o reclamaciones.")</f>
        <v/>
      </c>
      <c r="F11" s="17"/>
    </row>
    <row r="12" spans="2:6" ht="61.5" customHeight="1" x14ac:dyDescent="0.25">
      <c r="B12" s="16"/>
      <c r="C12" s="19" t="s">
        <v>80</v>
      </c>
      <c r="E12" s="57"/>
      <c r="F12" s="17"/>
    </row>
    <row r="13" spans="2:6" x14ac:dyDescent="0.25">
      <c r="B13" s="20"/>
      <c r="C13" s="21"/>
      <c r="D13" s="22"/>
      <c r="E13" s="23"/>
      <c r="F13" s="24"/>
    </row>
    <row r="14" spans="2:6" x14ac:dyDescent="0.25">
      <c r="C14" s="18"/>
      <c r="D14" s="25"/>
    </row>
    <row r="15" spans="2:6" ht="18.75" x14ac:dyDescent="0.25">
      <c r="C15" s="9"/>
    </row>
    <row r="16" spans="2:6" x14ac:dyDescent="0.25">
      <c r="B16" s="11"/>
      <c r="C16" s="12"/>
      <c r="D16" s="13"/>
      <c r="E16" s="14"/>
      <c r="F16" s="15"/>
    </row>
    <row r="17" spans="2:8" x14ac:dyDescent="0.25">
      <c r="B17" s="26">
        <v>1</v>
      </c>
      <c r="C17" s="27" t="str">
        <f>+VLOOKUP(B17,Questions[[ID.A]:[ÁREA]],2,FALSE)</f>
        <v>COMPROMISO Y POLÍTICA DE IGUALDAD</v>
      </c>
      <c r="E17" s="6"/>
      <c r="F17" s="17"/>
    </row>
    <row r="18" spans="2:8" x14ac:dyDescent="0.25">
      <c r="B18" s="16"/>
      <c r="C18" s="18" t="s">
        <v>41</v>
      </c>
      <c r="D18" s="2"/>
      <c r="E18" s="50" t="str">
        <f>IFERROR(ROUND(100*D20/D18,0),"")</f>
        <v/>
      </c>
      <c r="F18" s="17"/>
    </row>
    <row r="19" spans="2:8" x14ac:dyDescent="0.25">
      <c r="B19" s="16"/>
      <c r="C19" s="18"/>
      <c r="D19" s="18"/>
      <c r="F19" s="17"/>
    </row>
    <row r="20" spans="2:8" x14ac:dyDescent="0.25">
      <c r="B20" s="16"/>
      <c r="C20" s="18" t="s">
        <v>42</v>
      </c>
      <c r="D20" s="2"/>
      <c r="E20" s="49" t="str">
        <f>IF(E18="","","Hay un "&amp;E18&amp;"% de mujeres. "&amp;IF(E18="","",IF(OR(E18&gt;60,E18&lt;40),"La presencia de mujeres debería estar entre el 60% y el 40%. ","¡Felicidades!, su organización cuenta con un porcentaje equilibrado de mujeres y hombres.")))</f>
        <v/>
      </c>
      <c r="F20" s="17"/>
    </row>
    <row r="21" spans="2:8" x14ac:dyDescent="0.25">
      <c r="B21" s="16"/>
      <c r="E21" s="6"/>
      <c r="F21" s="17"/>
      <c r="H21" s="48">
        <v>0.6</v>
      </c>
    </row>
    <row r="22" spans="2:8" x14ac:dyDescent="0.25">
      <c r="B22" s="30"/>
      <c r="C22" s="31" t="s">
        <v>40</v>
      </c>
      <c r="D22" s="32"/>
      <c r="F22" s="17"/>
    </row>
    <row r="23" spans="2:8" ht="30" x14ac:dyDescent="0.25">
      <c r="B23" s="26">
        <f>+preguntas!C2</f>
        <v>1</v>
      </c>
      <c r="C23" s="33" t="str">
        <f>+VLOOKUP(B23,Questions[[orden]:[ACCIÓN]],2,FALSE)</f>
        <v>Declaración o compromiso público escrito que manifiesta el compromiso de la empresa con la igualdad de género.</v>
      </c>
      <c r="D23" s="1"/>
      <c r="E23" s="34" t="e">
        <f>+VLOOKUP(B23,Questions[[orden]:[feedback "No"]],IF(D23="Sí",3,IF(D23="No",4,"")),FALSE)</f>
        <v>#VALUE!</v>
      </c>
      <c r="F23" s="17"/>
    </row>
    <row r="24" spans="2:8" ht="30" customHeight="1" x14ac:dyDescent="0.25">
      <c r="B24" s="26">
        <f>+preguntas!C3</f>
        <v>2</v>
      </c>
      <c r="C24" s="33" t="str">
        <f>+VLOOKUP(B24,Questions[[orden]:[ACCIÓN]],2,FALSE)</f>
        <v>Existencia de Plan de Igualdad vigente y registrado en el REGCON.</v>
      </c>
      <c r="D24" s="1"/>
      <c r="E24" s="34" t="e">
        <f>+VLOOKUP(B24,Questions[[orden]:[feedback "No"]],IF(D24="Sí",3,IF(D24="No",4,"")),FALSE)</f>
        <v>#VALUE!</v>
      </c>
      <c r="F24" s="17"/>
    </row>
    <row r="25" spans="2:8" ht="39" customHeight="1" x14ac:dyDescent="0.25">
      <c r="B25" s="26">
        <f>+preguntas!C4</f>
        <v>3</v>
      </c>
      <c r="C25" s="33" t="str">
        <f>+VLOOKUP(B25,Questions[[orden]:[ACCIÓN]],2,FALSE)</f>
        <v>El Plan de Igualdad ha sido acordado con la representación de las personas trabajadoras.</v>
      </c>
      <c r="D25" s="1"/>
      <c r="E25" s="34" t="e">
        <f>+VLOOKUP(B25,Questions[[orden]:[feedback "No"]],IF(D25="Sí",3,IF(D25="No",4,"")),FALSE)</f>
        <v>#VALUE!</v>
      </c>
      <c r="F25" s="17"/>
    </row>
    <row r="26" spans="2:8" ht="39" customHeight="1" x14ac:dyDescent="0.25">
      <c r="B26" s="26">
        <f>+preguntas!C5</f>
        <v>3.5</v>
      </c>
      <c r="C26" s="33" t="str">
        <f>+VLOOKUP(B26,Questions[[orden]:[ACCIÓN]],2,FALSE)</f>
        <v>Conoce el o los convenios colectivos de aplicación en su empresa, y lo que recogen en relación con la igualdad de género y la conciliación.</v>
      </c>
      <c r="D26" s="1"/>
      <c r="E26" s="34" t="e">
        <f>+VLOOKUP(B26,Questions[[orden]:[feedback "No"]],IF(D26="Sí",3,IF(D26="No",4,"")),FALSE)</f>
        <v>#VALUE!</v>
      </c>
      <c r="F26" s="17"/>
    </row>
    <row r="27" spans="2:8" x14ac:dyDescent="0.25">
      <c r="B27" s="20"/>
      <c r="C27" s="21"/>
      <c r="D27" s="22"/>
      <c r="E27" s="35"/>
      <c r="F27" s="24"/>
    </row>
    <row r="28" spans="2:8" x14ac:dyDescent="0.25">
      <c r="C28" s="18"/>
    </row>
    <row r="29" spans="2:8" x14ac:dyDescent="0.25">
      <c r="C29" s="18"/>
    </row>
    <row r="30" spans="2:8" x14ac:dyDescent="0.25">
      <c r="B30" s="11"/>
      <c r="C30" s="12"/>
      <c r="D30" s="13"/>
      <c r="E30" s="14"/>
      <c r="F30" s="15"/>
    </row>
    <row r="31" spans="2:8" x14ac:dyDescent="0.25">
      <c r="B31" s="16">
        <v>2</v>
      </c>
      <c r="C31" s="27" t="str">
        <f>+VLOOKUP(B31,Questions[[ID.A]:[ÁREA]],2,FALSE)</f>
        <v>SELECCIÓN Y CONTRATACIÓN</v>
      </c>
      <c r="E31" s="36"/>
      <c r="F31" s="17"/>
    </row>
    <row r="32" spans="2:8" x14ac:dyDescent="0.25">
      <c r="B32" s="16"/>
      <c r="C32" s="18" t="s">
        <v>43</v>
      </c>
      <c r="D32" s="2"/>
      <c r="F32" s="17"/>
    </row>
    <row r="33" spans="2:6" x14ac:dyDescent="0.25">
      <c r="B33" s="16"/>
      <c r="C33" s="18"/>
      <c r="F33" s="17"/>
    </row>
    <row r="34" spans="2:6" ht="15.75" x14ac:dyDescent="0.25">
      <c r="B34" s="16"/>
      <c r="C34" s="18" t="s">
        <v>44</v>
      </c>
      <c r="D34" s="2"/>
      <c r="E34" s="37" t="str">
        <f>IFERROR("El "&amp;ROUND(D34/D32*100,0)&amp;"% de personas contratadas por su empresa el último año son mujeres.","")</f>
        <v/>
      </c>
      <c r="F34" s="17"/>
    </row>
    <row r="35" spans="2:6" ht="15.75" x14ac:dyDescent="0.25">
      <c r="B35" s="16"/>
      <c r="C35" s="6"/>
      <c r="D35" s="28"/>
      <c r="F35" s="17"/>
    </row>
    <row r="36" spans="2:6" x14ac:dyDescent="0.25">
      <c r="B36" s="16"/>
      <c r="C36" s="31" t="s">
        <v>40</v>
      </c>
      <c r="D36" s="38"/>
      <c r="F36" s="17"/>
    </row>
    <row r="37" spans="2:6" ht="30" x14ac:dyDescent="0.25">
      <c r="B37" s="26">
        <f>+preguntas!C6</f>
        <v>4</v>
      </c>
      <c r="C37" s="33" t="str">
        <f>+VLOOKUP(B37,Questions[[orden]:[ACCIÓN]],2,FALSE)</f>
        <v>Sistemas de selección de personal objetivos y no discriminatorios (por ejemplo, uso de CV ciego).</v>
      </c>
      <c r="D37" s="1"/>
      <c r="E37" s="34" t="e">
        <f>+VLOOKUP(B37,Questions[[orden]:[feedback "No"]],IF(D37="Sí",3,IF(D37="No",4,"")),FALSE)</f>
        <v>#VALUE!</v>
      </c>
      <c r="F37" s="17"/>
    </row>
    <row r="38" spans="2:6" ht="45" x14ac:dyDescent="0.25">
      <c r="B38" s="26">
        <f>+preguntas!C7</f>
        <v>5</v>
      </c>
      <c r="C38" s="33" t="str">
        <f>+VLOOKUP(B38,Questions[[orden]:[ACCIÓN]],2,FALSE)</f>
        <v>Descripción objetiva y neutra de las ofertas de trabajo, utilizando imágenes y lenguaje incluyente (p.e. ingeniero/ingeniera, administrativo/a, o bien términos neutros como "personal de limpieza").</v>
      </c>
      <c r="D38" s="1"/>
      <c r="E38" s="34" t="e">
        <f>+VLOOKUP(B38,Questions[[orden]:[feedback "No"]],IF(D38="Sí",3,IF(D38="No",4,"")),FALSE)</f>
        <v>#VALUE!</v>
      </c>
      <c r="F38" s="17"/>
    </row>
    <row r="39" spans="2:6" ht="47.25" customHeight="1" x14ac:dyDescent="0.25">
      <c r="B39" s="26">
        <f>+preguntas!C8</f>
        <v>6</v>
      </c>
      <c r="C39" s="33" t="str">
        <f>+VLOOKUP(B39,Questions[[orden]:[ACCIÓN]],2,FALSE)</f>
        <v>Capacitación al personal encargado de la selección y la contratación, respecto a los sesgos inconscientes de género.</v>
      </c>
      <c r="D39" s="1"/>
      <c r="E39" s="34" t="e">
        <f>+VLOOKUP(B39,Questions[[orden]:[feedback "No"]],IF(D39="Sí",3,IF(D39="No",4,"")),FALSE)</f>
        <v>#VALUE!</v>
      </c>
      <c r="F39" s="17"/>
    </row>
    <row r="40" spans="2:6" ht="45" x14ac:dyDescent="0.25">
      <c r="B40" s="26">
        <f>+preguntas!C9</f>
        <v>7</v>
      </c>
      <c r="C40" s="33" t="str">
        <f>+VLOOKUP(B40,Questions[[orden]:[ACCIÓN]],2,FALSE)</f>
        <v>En los procesos de selección está previsto que en idénticas condiciones de idoneidad se tenga en cuenta a las personas del sexo infrarrepresentado en el grupo profesional o puesto que se vaya a cubrir.</v>
      </c>
      <c r="D40" s="1"/>
      <c r="E40" s="34" t="e">
        <f>+VLOOKUP(B40,Questions[[orden]:[feedback "No"]],IF(D40="Sí",3,IF(D40="No",4,"")),FALSE)</f>
        <v>#VALUE!</v>
      </c>
      <c r="F40" s="17"/>
    </row>
    <row r="41" spans="2:6" ht="60" x14ac:dyDescent="0.25">
      <c r="B41" s="26">
        <f>+preguntas!C10</f>
        <v>8</v>
      </c>
      <c r="C41" s="33" t="str">
        <f>+VLOOKUP(B41,Questions[[orden]:[ACCIÓN]],2,FALSE)</f>
        <v xml:space="preserve">En la conversión de contratos a tiempo parcial en jornada completa, o en la transformación de contratos temporales a contratos indefinidos está previsto que,  en idénticas condiciones, tengan preferencia las personas del sexo infrarrepresentado en los contratos de más calidad. </v>
      </c>
      <c r="D41" s="1"/>
      <c r="E41" s="34" t="e">
        <f>+VLOOKUP(B41,Questions[[orden]:[feedback "No"]],IF(D41="Sí",3,IF(D41="No",4,"")),FALSE)</f>
        <v>#VALUE!</v>
      </c>
      <c r="F41" s="17"/>
    </row>
    <row r="42" spans="2:6" x14ac:dyDescent="0.25">
      <c r="B42" s="39"/>
      <c r="C42" s="40"/>
      <c r="D42" s="22"/>
      <c r="E42" s="35"/>
      <c r="F42" s="24"/>
    </row>
    <row r="43" spans="2:6" x14ac:dyDescent="0.25">
      <c r="B43" s="41"/>
      <c r="E43" s="36"/>
    </row>
    <row r="44" spans="2:6" x14ac:dyDescent="0.25">
      <c r="C44" s="18"/>
    </row>
    <row r="45" spans="2:6" x14ac:dyDescent="0.25">
      <c r="B45" s="11"/>
      <c r="C45" s="12"/>
      <c r="D45" s="12"/>
      <c r="E45" s="12"/>
      <c r="F45" s="15"/>
    </row>
    <row r="46" spans="2:6" x14ac:dyDescent="0.25">
      <c r="B46" s="16">
        <v>3</v>
      </c>
      <c r="C46" s="27" t="str">
        <f>VLOOKUP(B46,Questions[[ID.A]:[ÁREA]],2,FALSE)</f>
        <v>CLASIFICACIÓN PROFESIONAL</v>
      </c>
      <c r="E46" s="6"/>
      <c r="F46" s="17"/>
    </row>
    <row r="47" spans="2:6" ht="15.75" x14ac:dyDescent="0.25">
      <c r="B47" s="16"/>
      <c r="C47" s="6"/>
      <c r="D47" s="42"/>
      <c r="F47" s="17"/>
    </row>
    <row r="48" spans="2:6" x14ac:dyDescent="0.25">
      <c r="B48" s="16"/>
      <c r="C48" s="31" t="s">
        <v>40</v>
      </c>
      <c r="D48" s="38"/>
      <c r="F48" s="17"/>
    </row>
    <row r="49" spans="2:6" ht="45.75" customHeight="1" x14ac:dyDescent="0.25">
      <c r="B49" s="26">
        <f>+preguntas!C11</f>
        <v>9</v>
      </c>
      <c r="C49" s="33" t="str">
        <f>+VLOOKUP(B49,Questions[[orden]:[ACCIÓN]],2,FALSE)</f>
        <v>Se establece como objetivo la presencia equilibrada de mujeres y hombres en todos los niveles de la empresa.</v>
      </c>
      <c r="D49" s="1"/>
      <c r="E49" s="34" t="e">
        <f>+VLOOKUP(B49,Questions[[orden]:[feedback "No"]],IF(D49="Sí",3,IF(D49="No",4,"")),FALSE)</f>
        <v>#VALUE!</v>
      </c>
      <c r="F49" s="17"/>
    </row>
    <row r="50" spans="2:6" ht="30" x14ac:dyDescent="0.25">
      <c r="B50" s="26">
        <f>+preguntas!C12</f>
        <v>10</v>
      </c>
      <c r="C50" s="33" t="str">
        <f>+VLOOKUP(B50,Questions[[orden]:[ACCIÓN]],2,FALSE)</f>
        <v>Incorporación de medidas destinadas a corregir la segregación ocupacional entre mujeres y hombres.</v>
      </c>
      <c r="D50" s="1"/>
      <c r="E50" s="34" t="e">
        <f>+VLOOKUP(B50,Questions[[orden]:[feedback "No"]],IF(D50="Sí",3,IF(D50="No",4,"")),FALSE)</f>
        <v>#VALUE!</v>
      </c>
      <c r="F50" s="17"/>
    </row>
    <row r="51" spans="2:6" ht="45" customHeight="1" x14ac:dyDescent="0.25">
      <c r="B51" s="26">
        <f>+preguntas!C13</f>
        <v>11</v>
      </c>
      <c r="C51" s="33" t="str">
        <f>+VLOOKUP(B51,Questions[[orden]:[ACCIÓN]],2,FALSE)</f>
        <v>Descripción completa de los puestos de trabajo, con todas sus competencias y funciones, sin invisibilizar las asociadas a los puestos de trabajo feminizados.</v>
      </c>
      <c r="D51" s="1"/>
      <c r="E51" s="34" t="e">
        <f>+VLOOKUP(B51,Questions[[orden]:[feedback "No"]],IF(D51="Sí",3,IF(D51="No",4,"")),FALSE)</f>
        <v>#VALUE!</v>
      </c>
      <c r="F51" s="17"/>
    </row>
    <row r="52" spans="2:6" x14ac:dyDescent="0.25">
      <c r="B52" s="20"/>
      <c r="C52" s="21"/>
      <c r="D52" s="22"/>
      <c r="E52" s="23"/>
      <c r="F52" s="24"/>
    </row>
    <row r="53" spans="2:6" x14ac:dyDescent="0.25">
      <c r="C53" s="18"/>
    </row>
    <row r="54" spans="2:6" x14ac:dyDescent="0.25">
      <c r="C54" s="18"/>
    </row>
    <row r="55" spans="2:6" x14ac:dyDescent="0.25">
      <c r="B55" s="11"/>
      <c r="C55" s="12"/>
      <c r="D55" s="13"/>
      <c r="E55" s="14"/>
      <c r="F55" s="15"/>
    </row>
    <row r="56" spans="2:6" x14ac:dyDescent="0.25">
      <c r="B56" s="16">
        <v>4</v>
      </c>
      <c r="C56" s="27" t="str">
        <f>+VLOOKUP(B56,Questions[[ID.A]:[ÁREA]],2,FALSE)</f>
        <v>FORMACIÓN</v>
      </c>
      <c r="E56" s="6"/>
      <c r="F56" s="17"/>
    </row>
    <row r="57" spans="2:6" x14ac:dyDescent="0.25">
      <c r="B57" s="16"/>
      <c r="C57" s="18" t="s">
        <v>56</v>
      </c>
      <c r="D57" s="2"/>
      <c r="F57" s="17"/>
    </row>
    <row r="58" spans="2:6" x14ac:dyDescent="0.25">
      <c r="B58" s="16"/>
      <c r="C58" s="18"/>
      <c r="F58" s="17"/>
    </row>
    <row r="59" spans="2:6" ht="15.75" x14ac:dyDescent="0.25">
      <c r="B59" s="16"/>
      <c r="C59" s="18" t="s">
        <v>57</v>
      </c>
      <c r="D59" s="2"/>
      <c r="E59" s="37" t="str">
        <f>IF(D57="","",IFERROR("Un "&amp;ROUND(D57/D18*100,0)&amp;"% de las personas de su organización fueron capacitadas el último año, un "&amp;ROUND(D59/D20*100,0)&amp;"% de las mujeres.",""))</f>
        <v/>
      </c>
      <c r="F59" s="17"/>
    </row>
    <row r="60" spans="2:6" ht="15.75" x14ac:dyDescent="0.25">
      <c r="B60" s="16"/>
      <c r="C60" s="6"/>
      <c r="D60" s="42"/>
      <c r="F60" s="17"/>
    </row>
    <row r="61" spans="2:6" x14ac:dyDescent="0.25">
      <c r="B61" s="16"/>
      <c r="C61" s="31" t="s">
        <v>40</v>
      </c>
      <c r="D61" s="38"/>
      <c r="F61" s="17"/>
    </row>
    <row r="62" spans="2:6" ht="45" customHeight="1" x14ac:dyDescent="0.25">
      <c r="B62" s="26">
        <f>+preguntas!C14</f>
        <v>12</v>
      </c>
      <c r="C62" s="33" t="str">
        <f>+VLOOKUP(B62,Questions[[orden]:[ACCIÓN]],2,FALSE)</f>
        <v>Formación específica para el personal directivo y de mandos intermedios en materia de igualdad.</v>
      </c>
      <c r="D62" s="1"/>
      <c r="E62" s="34" t="e">
        <f>+VLOOKUP(B62,Questions[[orden]:[feedback "No"]],IF(D62="Sí",3,IF(D62="No",4,"")),FALSE)</f>
        <v>#VALUE!</v>
      </c>
      <c r="F62" s="17"/>
    </row>
    <row r="63" spans="2:6" ht="45" x14ac:dyDescent="0.25">
      <c r="B63" s="26">
        <f>+preguntas!C15</f>
        <v>13</v>
      </c>
      <c r="C63" s="33" t="str">
        <f>+VLOOKUP(B63,Questions[[orden]:[ACCIÓN]],2,FALSE)</f>
        <v xml:space="preserve">Planificación de la formación con perspectiva de género (por ejemplo: formación dentro del horario laboral de todo el personal incluyendo personas con reducción de jornada, difusión mediante canales formales, etc.). </v>
      </c>
      <c r="D63" s="1"/>
      <c r="E63" s="34" t="e">
        <f>+VLOOKUP(B63,Questions[[orden]:[feedback "No"]],IF(D63="Sí",3,IF(D63="No",4,"")),FALSE)</f>
        <v>#VALUE!</v>
      </c>
      <c r="F63" s="17"/>
    </row>
    <row r="64" spans="2:6" ht="45" customHeight="1" x14ac:dyDescent="0.25">
      <c r="B64" s="26">
        <f>+preguntas!C16</f>
        <v>14</v>
      </c>
      <c r="C64" s="33" t="str">
        <f>+VLOOKUP(B64,Questions[[orden]:[ACCIÓN]],2,FALSE)</f>
        <v>Inclusión, en las acciones formativas, de módulos específicos de igualdad de género.</v>
      </c>
      <c r="D64" s="1"/>
      <c r="E64" s="34" t="e">
        <f>+VLOOKUP(B64,Questions[[orden]:[feedback "No"]],IF(D64="Sí",3,IF(D64="No",4,"")),FALSE)</f>
        <v>#VALUE!</v>
      </c>
      <c r="F64" s="17"/>
    </row>
    <row r="65" spans="2:6" ht="30" x14ac:dyDescent="0.25">
      <c r="B65" s="26">
        <f>+preguntas!C17</f>
        <v>15</v>
      </c>
      <c r="C65" s="33" t="str">
        <f>+VLOOKUP(B65,Questions[[orden]:[ACCIÓN]],2,FALSE)</f>
        <v>Acceso prioritario de las trabajadoras a acciones formativas que fomenten su inserción en áreas de trabajo masculinizadas.</v>
      </c>
      <c r="D65" s="1"/>
      <c r="E65" s="34" t="e">
        <f>+VLOOKUP(B65,Questions[[orden]:[feedback "No"]],IF(D65="Sí",3,IF(D65="No",4,"")),FALSE)</f>
        <v>#VALUE!</v>
      </c>
      <c r="F65" s="17"/>
    </row>
    <row r="66" spans="2:6" x14ac:dyDescent="0.25">
      <c r="B66" s="20"/>
      <c r="C66" s="21"/>
      <c r="D66" s="22"/>
      <c r="E66" s="23"/>
      <c r="F66" s="24"/>
    </row>
    <row r="67" spans="2:6" x14ac:dyDescent="0.25">
      <c r="C67" s="18"/>
    </row>
    <row r="68" spans="2:6" x14ac:dyDescent="0.25">
      <c r="C68" s="18"/>
    </row>
    <row r="69" spans="2:6" x14ac:dyDescent="0.25">
      <c r="B69" s="11"/>
      <c r="C69" s="12"/>
      <c r="D69" s="13"/>
      <c r="E69" s="14"/>
      <c r="F69" s="15"/>
    </row>
    <row r="70" spans="2:6" x14ac:dyDescent="0.25">
      <c r="B70" s="16">
        <v>5</v>
      </c>
      <c r="C70" s="27" t="str">
        <f>+VLOOKUP(B70,Questions[[ID.A]:[ÁREA]],2,FALSE)</f>
        <v>PROMOCIÓN PROFESIONAL</v>
      </c>
      <c r="E70" s="6"/>
      <c r="F70" s="17"/>
    </row>
    <row r="71" spans="2:6" x14ac:dyDescent="0.25">
      <c r="B71" s="16"/>
      <c r="C71" s="18" t="s">
        <v>117</v>
      </c>
      <c r="D71" s="2"/>
      <c r="F71" s="17"/>
    </row>
    <row r="72" spans="2:6" x14ac:dyDescent="0.25">
      <c r="B72" s="16"/>
      <c r="C72" s="18"/>
      <c r="F72" s="17"/>
    </row>
    <row r="73" spans="2:6" ht="15.75" x14ac:dyDescent="0.25">
      <c r="B73" s="16"/>
      <c r="C73" s="18" t="s">
        <v>118</v>
      </c>
      <c r="D73" s="2"/>
      <c r="E73" s="43" t="str">
        <f>IF(D71="","",IFERROR("Un "&amp;ROUND(D71/D18*100,0)&amp;"% de las personas de su organización fueron promocionadas el último año, un "&amp;ROUND(D73/D20*100,0)&amp;"% de las mujeres.",""))</f>
        <v/>
      </c>
      <c r="F73" s="17"/>
    </row>
    <row r="74" spans="2:6" x14ac:dyDescent="0.25">
      <c r="B74" s="16"/>
      <c r="C74" s="18"/>
      <c r="D74" s="25"/>
      <c r="F74" s="17"/>
    </row>
    <row r="75" spans="2:6" x14ac:dyDescent="0.25">
      <c r="B75" s="16"/>
      <c r="C75" s="31" t="s">
        <v>40</v>
      </c>
      <c r="D75" s="38"/>
      <c r="F75" s="17"/>
    </row>
    <row r="76" spans="2:6" ht="30" x14ac:dyDescent="0.25">
      <c r="B76" s="26">
        <f>+preguntas!C18</f>
        <v>16</v>
      </c>
      <c r="C76" s="33" t="str">
        <f>+VLOOKUP(B76,Questions[[orden]:[ACCIÓN]],2,FALSE)</f>
        <v>Implantación de sistemas objetivos y transparentes de promoción profesional (evaluación de desempeño) atendiendo a méritos y capacidades.</v>
      </c>
      <c r="D76" s="1"/>
      <c r="E76" s="34" t="e">
        <f>+VLOOKUP(B76,Questions[[orden]:[feedback "No"]],IF(D76="Sí",3,IF(D76="No",4,"")),FALSE)</f>
        <v>#VALUE!</v>
      </c>
      <c r="F76" s="17"/>
    </row>
    <row r="77" spans="2:6" ht="45" x14ac:dyDescent="0.25">
      <c r="B77" s="26">
        <f>+preguntas!C19</f>
        <v>17</v>
      </c>
      <c r="C77" s="33" t="str">
        <f>+VLOOKUP(B77,Questions[[orden]:[ACCIÓN]],2,FALSE)</f>
        <v>Garantía de igualdad de oportunidades de promoción para las personas que se acogen a medidas temporales de conciliación (p.e. jornadas reducidas, excedencias).</v>
      </c>
      <c r="D77" s="1"/>
      <c r="E77" s="34" t="e">
        <f>+VLOOKUP(B77,Questions[[orden]:[feedback "No"]],IF(D77="Sí",3,IF(D77="No",4,"")),FALSE)</f>
        <v>#VALUE!</v>
      </c>
      <c r="F77" s="17"/>
    </row>
    <row r="78" spans="2:6" ht="30" x14ac:dyDescent="0.25">
      <c r="B78" s="26">
        <f>+preguntas!C20</f>
        <v>18</v>
      </c>
      <c r="C78" s="33" t="str">
        <f>+VLOOKUP(B78,Questions[[orden]:[ACCIÓN]],2,FALSE)</f>
        <v>Difusión a toda la plantilla de los puestos vacantes (ofertas de capacitación, mentorías, entrenamiento en liderazgo, etc.).</v>
      </c>
      <c r="D78" s="1"/>
      <c r="E78" s="34" t="e">
        <f>+VLOOKUP(B78,Questions[[orden]:[feedback "No"]],IF(D78="Sí",3,IF(D78="No",4,"")),FALSE)</f>
        <v>#VALUE!</v>
      </c>
      <c r="F78" s="17"/>
    </row>
    <row r="79" spans="2:6" ht="45" x14ac:dyDescent="0.25">
      <c r="B79" s="26">
        <f>+preguntas!C21</f>
        <v>19</v>
      </c>
      <c r="C79" s="33" t="str">
        <f>+VLOOKUP(B79,Questions[[orden]:[ACCIÓN]],2,FALSE)</f>
        <v>Se establecen medidas específicas para promocionar a mujeres hacia niveles de mando intermedio o dirección (ofertas de capacitación, mentorías, entrenamiento en liderazgo, etc.).</v>
      </c>
      <c r="D79" s="1"/>
      <c r="E79" s="34" t="e">
        <f>+VLOOKUP(B79,Questions[[orden]:[feedback "No"]],IF(D79="Sí",3,IF(D79="No",4,"")),FALSE)</f>
        <v>#VALUE!</v>
      </c>
      <c r="F79" s="17"/>
    </row>
    <row r="80" spans="2:6" x14ac:dyDescent="0.25">
      <c r="B80" s="20"/>
      <c r="C80" s="21"/>
      <c r="D80" s="22"/>
      <c r="E80" s="23"/>
      <c r="F80" s="24"/>
    </row>
    <row r="81" spans="2:6" x14ac:dyDescent="0.25">
      <c r="C81" s="18"/>
    </row>
    <row r="82" spans="2:6" x14ac:dyDescent="0.25">
      <c r="C82" s="18"/>
    </row>
    <row r="83" spans="2:6" x14ac:dyDescent="0.25">
      <c r="B83" s="11"/>
      <c r="C83" s="12"/>
      <c r="D83" s="13"/>
      <c r="E83" s="14"/>
      <c r="F83" s="15"/>
    </row>
    <row r="84" spans="2:6" x14ac:dyDescent="0.25">
      <c r="B84" s="16">
        <v>6</v>
      </c>
      <c r="C84" s="27" t="str">
        <f>+VLOOKUP(B84,Questions[[ID.A]:[ÁREA]],2,FALSE)</f>
        <v>CONCILIACIÓN DE VIDA LABORAL Y PERSONAL</v>
      </c>
      <c r="F84" s="17"/>
    </row>
    <row r="85" spans="2:6" ht="15.75" x14ac:dyDescent="0.25">
      <c r="B85" s="16"/>
      <c r="C85" s="18" t="s">
        <v>58</v>
      </c>
      <c r="D85" s="3"/>
      <c r="E85" s="43" t="str">
        <f>IF(D85="","",IFERROR("Su organización cuenta con un "&amp;ROUND(D85*100,0)&amp;"% personas satisfechas con las medidas de conciliación disponibles.",""))</f>
        <v/>
      </c>
      <c r="F85" s="17"/>
    </row>
    <row r="86" spans="2:6" ht="15.75" x14ac:dyDescent="0.25">
      <c r="B86" s="16"/>
      <c r="C86" s="6"/>
      <c r="D86" s="42"/>
      <c r="F86" s="17"/>
    </row>
    <row r="87" spans="2:6" x14ac:dyDescent="0.25">
      <c r="B87" s="16"/>
      <c r="C87" s="31" t="s">
        <v>40</v>
      </c>
      <c r="D87" s="38"/>
      <c r="F87" s="17"/>
    </row>
    <row r="88" spans="2:6" ht="30" x14ac:dyDescent="0.25">
      <c r="B88" s="26">
        <f>+preguntas!C22</f>
        <v>20</v>
      </c>
      <c r="C88" s="33" t="str">
        <f>+VLOOKUP(B88,Questions[[orden]:[ACCIÓN]],2,FALSE)</f>
        <v>Difusión entre la plantilla de las medidas de conciliación disponible, y la forma de solicitarlas.</v>
      </c>
      <c r="D88" s="1"/>
      <c r="E88" s="34" t="e">
        <f>+VLOOKUP(B88,Questions[[orden]:[feedback "No"]],IF(D88="Sí",3,IF(D88="No",4,IF(D88="",7,2))),FALSE)</f>
        <v>#REF!</v>
      </c>
      <c r="F88" s="17"/>
    </row>
    <row r="89" spans="2:6" ht="32.25" customHeight="1" x14ac:dyDescent="0.25">
      <c r="B89" s="26">
        <f>+preguntas!C23</f>
        <v>21</v>
      </c>
      <c r="C89" s="33" t="str">
        <f>+VLOOKUP(B89,Questions[[orden]:[ACCIÓN]],2,FALSE)</f>
        <v>Realización de reuniones y actividades informativas dentro del horario laboral.</v>
      </c>
      <c r="D89" s="1"/>
      <c r="E89" s="34" t="e">
        <f>+VLOOKUP(B89,Questions[[orden]:[feedback "No"]],IF(D89="Sí",3,IF(D89="No",4,IF(D89="",7,2))),FALSE)</f>
        <v>#REF!</v>
      </c>
      <c r="F89" s="17"/>
    </row>
    <row r="90" spans="2:6" ht="30" x14ac:dyDescent="0.25">
      <c r="B90" s="26">
        <f>+preguntas!C24</f>
        <v>22</v>
      </c>
      <c r="C90" s="33" t="str">
        <f>+VLOOKUP(B90,Questions[[orden]:[ACCIÓN]],2,FALSE)</f>
        <v>Inclusión de medidas de flexibilidad horaria en la entrada, salida o durante el tiempo de comida, que faciliten la conciliación.</v>
      </c>
      <c r="D90" s="1"/>
      <c r="E90" s="34" t="e">
        <f>+VLOOKUP(B90,Questions[[orden]:[feedback "No"]],IF(D90="Sí",3,IF(D90="No",4,IF(D90="",7,2))),FALSE)</f>
        <v>#REF!</v>
      </c>
      <c r="F90" s="17"/>
    </row>
    <row r="91" spans="2:6" ht="30.75" customHeight="1" x14ac:dyDescent="0.25">
      <c r="B91" s="26">
        <f>+preguntas!C25</f>
        <v>23</v>
      </c>
      <c r="C91" s="33" t="str">
        <f>+VLOOKUP(B91,Questions[[orden]:[ACCIÓN]],2,FALSE)</f>
        <v>Existencia de una bolsa horaria o días personales de libre disposición.</v>
      </c>
      <c r="D91" s="1"/>
      <c r="E91" s="34" t="e">
        <f>+VLOOKUP(B91,Questions[[orden]:[feedback "No"]],IF(D91="Sí",3,IF(D91="No",4,IF(D91="",7,2))),FALSE)</f>
        <v>#REF!</v>
      </c>
      <c r="F91" s="17"/>
    </row>
    <row r="92" spans="2:6" ht="29.25" customHeight="1" x14ac:dyDescent="0.25">
      <c r="B92" s="26">
        <f>+preguntas!C26</f>
        <v>24</v>
      </c>
      <c r="C92" s="33" t="str">
        <f>+VLOOKUP(B92,Questions[[orden]:[ACCIÓN]],2,FALSE)</f>
        <v>Disponibilidad de teletrabajo.</v>
      </c>
      <c r="D92" s="1"/>
      <c r="E92" s="34" t="e">
        <f>+VLOOKUP(B92,Questions[[orden]:[feedback "No"]],IF(D92="Sí",3,IF(D92="No",4,IF(D92="",7,2))),FALSE)</f>
        <v>#REF!</v>
      </c>
      <c r="F92" s="17"/>
    </row>
    <row r="93" spans="2:6" ht="29.25" customHeight="1" x14ac:dyDescent="0.25">
      <c r="B93" s="26">
        <f>+preguntas!C27</f>
        <v>25</v>
      </c>
      <c r="C93" s="33" t="str">
        <f>+VLOOKUP(B93,Questions[[orden]:[ACCIÓN]],2,FALSE)</f>
        <v>Se prevén medidas para garantizar el derecho a la desconexión digital.</v>
      </c>
      <c r="D93" s="1"/>
      <c r="E93" s="34" t="e">
        <f>+VLOOKUP(B93,Questions[[orden]:[feedback "No"]],IF(D93="Sí",3,IF(D93="No",4,IF(D93="",7,2))),FALSE)</f>
        <v>#REF!</v>
      </c>
      <c r="F93" s="17"/>
    </row>
    <row r="94" spans="2:6" ht="30" x14ac:dyDescent="0.25">
      <c r="B94" s="26">
        <f>+preguntas!C28</f>
        <v>26</v>
      </c>
      <c r="C94" s="33" t="str">
        <f>+VLOOKUP(B94,Questions[[orden]:[ACCIÓN]],2,FALSE)</f>
        <v>Se incorporan medidas que fomenten la corresponsabilidad de los trabajadores varones (tareas domésticas, cuidado de menores y/o dependientes).</v>
      </c>
      <c r="D94" s="1"/>
      <c r="E94" s="34" t="e">
        <f>+VLOOKUP(B94,Questions[[orden]:[feedback "No"]],IF(D94="Sí",3,IF(D94="No",4,IF(D94="",7,2))),FALSE)</f>
        <v>#REF!</v>
      </c>
      <c r="F94" s="17"/>
    </row>
    <row r="95" spans="2:6" ht="30" x14ac:dyDescent="0.25">
      <c r="B95" s="26">
        <f>+preguntas!C29</f>
        <v>27</v>
      </c>
      <c r="C95" s="33" t="str">
        <f>+VLOOKUP(B95,Questions[[orden]:[ACCIÓN]],2,FALSE)</f>
        <v>Acciones para garantizar la implicación y plena reincorporación de las personas que se han acogido a excedencias.</v>
      </c>
      <c r="D95" s="1"/>
      <c r="E95" s="34" t="e">
        <f>+VLOOKUP(B95,Questions[[orden]:[feedback "No"]],IF(D95="Sí",3,IF(D95="No",4,IF(D95="",7,2))),FALSE)</f>
        <v>#REF!</v>
      </c>
      <c r="F95" s="17"/>
    </row>
    <row r="96" spans="2:6" ht="30" customHeight="1" x14ac:dyDescent="0.25">
      <c r="B96" s="26">
        <v>27.5</v>
      </c>
      <c r="C96" s="33" t="str">
        <f>+VLOOKUP(B96,Questions[[orden]:[ACCIÓN]],2,FALSE)</f>
        <v>¿Se amplian los derechos laborales legalmente establecidos en materia de conciliación?</v>
      </c>
      <c r="D96" s="1"/>
      <c r="E96" s="34" t="e">
        <f>+VLOOKUP(B96,Questions[[orden]:[feedback "No"]],IF(D96="Sí",3,IF(D96="No",4,IF(D96="",7,2))),FALSE)</f>
        <v>#REF!</v>
      </c>
      <c r="F96" s="17"/>
    </row>
    <row r="97" spans="2:6" x14ac:dyDescent="0.25">
      <c r="B97" s="20"/>
      <c r="C97" s="21"/>
      <c r="D97" s="22"/>
      <c r="E97" s="23" t="e">
        <f>SUM(E88:E95)</f>
        <v>#REF!</v>
      </c>
      <c r="F97" s="24"/>
    </row>
    <row r="98" spans="2:6" x14ac:dyDescent="0.25">
      <c r="C98" s="18"/>
    </row>
    <row r="99" spans="2:6" x14ac:dyDescent="0.25">
      <c r="B99" s="11"/>
      <c r="C99" s="12"/>
      <c r="D99" s="13"/>
      <c r="E99" s="14"/>
      <c r="F99" s="15"/>
    </row>
    <row r="100" spans="2:6" x14ac:dyDescent="0.25">
      <c r="B100" s="16">
        <v>7</v>
      </c>
      <c r="C100" s="27" t="str">
        <f>+VLOOKUP(B100,Questions[[ID.A]:[ÁREA]],2,FALSE)</f>
        <v>RETRIBUCIONES</v>
      </c>
      <c r="F100" s="17"/>
    </row>
    <row r="101" spans="2:6" ht="30" x14ac:dyDescent="0.25">
      <c r="B101" s="16"/>
      <c r="C101" s="44" t="s">
        <v>59</v>
      </c>
      <c r="D101" s="3"/>
      <c r="E101" s="37" t="str">
        <f>IF(D101="","",IFERROR("Su organización cuenta con un "&amp;ROUND(D101*100,0)&amp;"% de mujeres con discriminación salarial.",""))</f>
        <v/>
      </c>
      <c r="F101" s="17"/>
    </row>
    <row r="102" spans="2:6" ht="15.75" x14ac:dyDescent="0.25">
      <c r="B102" s="16"/>
      <c r="C102" s="6"/>
      <c r="D102" s="28"/>
      <c r="F102" s="17"/>
    </row>
    <row r="103" spans="2:6" x14ac:dyDescent="0.25">
      <c r="B103" s="16"/>
      <c r="C103" s="31" t="s">
        <v>40</v>
      </c>
      <c r="D103" s="38"/>
      <c r="F103" s="17"/>
    </row>
    <row r="104" spans="2:6" ht="30" x14ac:dyDescent="0.25">
      <c r="B104" s="26">
        <f>+preguntas!C31</f>
        <v>28</v>
      </c>
      <c r="C104" s="33" t="str">
        <f>+VLOOKUP(B104,Questions[[orden]:[ACCIÓN]],2,FALSE)</f>
        <v>La política de retribución es transparente, objetiva, y está asociada a procesos conocidos (metas, plazos, etc.) de evaluación de desempeño.</v>
      </c>
      <c r="D104" s="1"/>
      <c r="E104" s="34" t="e">
        <f>+VLOOKUP(B104,Questions[[orden]:[feedback "No"]],IF(D104="Sí",3,IF(D104="No",4,IF(D104="",7,2))),FALSE)</f>
        <v>#REF!</v>
      </c>
      <c r="F104" s="17"/>
    </row>
    <row r="105" spans="2:6" ht="30" x14ac:dyDescent="0.25">
      <c r="B105" s="26">
        <f>+preguntas!C32</f>
        <v>29</v>
      </c>
      <c r="C105" s="33" t="str">
        <f>+VLOOKUP(B105,Questions[[orden]:[ACCIÓN]],2,FALSE)</f>
        <v>Valoración de puestos de trabajo realizada de manera objetiva, sin sesgos de género.</v>
      </c>
      <c r="D105" s="1"/>
      <c r="E105" s="34" t="e">
        <f>+VLOOKUP(B105,Questions[[orden]:[feedback "No"]],IF(D105="Sí",3,IF(D105="No",4,IF(D105="",7,2))),FALSE)</f>
        <v>#REF!</v>
      </c>
      <c r="F105" s="17"/>
    </row>
    <row r="106" spans="2:6" ht="30" x14ac:dyDescent="0.25">
      <c r="B106" s="26">
        <f>+preguntas!C33</f>
        <v>30</v>
      </c>
      <c r="C106" s="33" t="str">
        <f>+VLOOKUP(B106,Questions[[orden]:[ACCIÓN]],2,FALSE)</f>
        <v>Acceso equitativo de mujeres y hombres a situaciones laborales que llevan asociadas complementos salariales (guardias, turnos, horas extra, etc.)</v>
      </c>
      <c r="D106" s="1"/>
      <c r="E106" s="34" t="e">
        <f>+VLOOKUP(B106,Questions[[orden]:[feedback "No"]],IF(D106="Sí",3,IF(D106="No",4,IF(D106="",7,2))),FALSE)</f>
        <v>#REF!</v>
      </c>
      <c r="F106" s="17"/>
    </row>
    <row r="107" spans="2:6" ht="30" customHeight="1" x14ac:dyDescent="0.25">
      <c r="B107" s="26">
        <f>+preguntas!C34</f>
        <v>31</v>
      </c>
      <c r="C107" s="33" t="str">
        <f>+VLOOKUP(B107,Questions[[orden]:[ACCIÓN]],2,FALSE)</f>
        <v>Corrección de los casos de diferencias salariales de género no justificadas.</v>
      </c>
      <c r="D107" s="1"/>
      <c r="E107" s="34" t="e">
        <f>+VLOOKUP(B107,Questions[[orden]:[feedback "No"]],IF(D107="Sí",3,IF(D107="No",4,IF(D107="",7,2))),FALSE)</f>
        <v>#REF!</v>
      </c>
      <c r="F107" s="17"/>
    </row>
    <row r="108" spans="2:6" x14ac:dyDescent="0.25">
      <c r="B108" s="20"/>
      <c r="C108" s="21"/>
      <c r="D108" s="22"/>
      <c r="E108" s="23" t="e">
        <f>SUM(E104:E107)</f>
        <v>#REF!</v>
      </c>
      <c r="F108" s="24"/>
    </row>
    <row r="109" spans="2:6" x14ac:dyDescent="0.25">
      <c r="C109" s="18"/>
    </row>
    <row r="110" spans="2:6" x14ac:dyDescent="0.25">
      <c r="C110" s="18"/>
    </row>
    <row r="111" spans="2:6" x14ac:dyDescent="0.25">
      <c r="B111" s="11"/>
      <c r="C111" s="12"/>
      <c r="D111" s="13"/>
      <c r="E111" s="14"/>
      <c r="F111" s="15"/>
    </row>
    <row r="112" spans="2:6" x14ac:dyDescent="0.25">
      <c r="B112" s="16">
        <v>8</v>
      </c>
      <c r="C112" s="27" t="str">
        <f>+VLOOKUP(B112,Questions[[ID.A]:[ÁREA]],2,FALSE)</f>
        <v>ACOSO SEXUAL O POR RAZÓN DE SEXO</v>
      </c>
      <c r="F112" s="17"/>
    </row>
    <row r="113" spans="2:6" ht="30" x14ac:dyDescent="0.25">
      <c r="B113" s="16"/>
      <c r="C113" s="44" t="s">
        <v>214</v>
      </c>
      <c r="D113" s="1"/>
      <c r="F113" s="17"/>
    </row>
    <row r="114" spans="2:6" x14ac:dyDescent="0.25">
      <c r="B114" s="16"/>
      <c r="C114" s="18"/>
      <c r="D114" s="32"/>
      <c r="F114" s="17"/>
    </row>
    <row r="115" spans="2:6" ht="15.75" x14ac:dyDescent="0.25">
      <c r="B115" s="16"/>
      <c r="C115" s="44" t="s">
        <v>216</v>
      </c>
      <c r="D115" s="1"/>
      <c r="E115" s="37" t="str">
        <f>IFERROR("Su organización cuenta con un "&amp;ROUND(D115/D113*100,0)&amp;"% de casos resueltos.","")</f>
        <v/>
      </c>
      <c r="F115" s="17"/>
    </row>
    <row r="116" spans="2:6" ht="15.75" x14ac:dyDescent="0.25">
      <c r="B116" s="16"/>
      <c r="C116" s="37"/>
      <c r="D116" s="28"/>
      <c r="F116" s="17"/>
    </row>
    <row r="117" spans="2:6" x14ac:dyDescent="0.25">
      <c r="B117" s="16"/>
      <c r="C117" s="31" t="s">
        <v>40</v>
      </c>
      <c r="D117" s="38"/>
      <c r="F117" s="17"/>
    </row>
    <row r="118" spans="2:6" ht="30" customHeight="1" x14ac:dyDescent="0.25">
      <c r="B118" s="26">
        <f>+preguntas!C35</f>
        <v>32</v>
      </c>
      <c r="C118" s="33" t="str">
        <f>+VLOOKUP(B118,Questions[[orden]:[ACCIÓN]],2,FALSE)</f>
        <v>Existe un protocolo prevención y actuación frente al acoso sexual, por razón de sexo, expresión de género u orientación sexual, incluyendo el ámbito digital.</v>
      </c>
      <c r="D118" s="1"/>
      <c r="E118" s="34" t="e">
        <f>+VLOOKUP(B118,Questions[[orden]:[feedback "No"]],IF(D118="Sí",3,IF(D118="No",4,IF(D118="",7,2))),FALSE)</f>
        <v>#REF!</v>
      </c>
      <c r="F118" s="17"/>
    </row>
    <row r="119" spans="2:6" ht="30" customHeight="1" x14ac:dyDescent="0.25">
      <c r="B119" s="26">
        <f>+preguntas!C36</f>
        <v>33</v>
      </c>
      <c r="C119" s="33" t="str">
        <f>+VLOOKUP(B119,Questions[[orden]:[ACCIÓN]],2,FALSE)</f>
        <v>Creación de un órgano paritario para tratar los casos de acoso contemplados.</v>
      </c>
      <c r="D119" s="1"/>
      <c r="E119" s="34" t="e">
        <f>+VLOOKUP(B119,Questions[[orden]:[feedback "No"]],IF(D119="Sí",3,IF(D119="No",4,IF(D119="",7,2))),FALSE)</f>
        <v>#REF!</v>
      </c>
      <c r="F119" s="17"/>
    </row>
    <row r="120" spans="2:6" ht="30" customHeight="1" x14ac:dyDescent="0.25">
      <c r="B120" s="26">
        <f>+preguntas!C37</f>
        <v>34</v>
      </c>
      <c r="C120" s="33" t="str">
        <f>+VLOOKUP(B120,Questions[[orden]:[ACCIÓN]],2,FALSE)</f>
        <v>Existencia de un mecanismo para la gestión de estos casos que garantiza la confidencialidad, el respeto a las personas afectadas, y la ausencia de represalias.</v>
      </c>
      <c r="D120" s="1"/>
      <c r="E120" s="34" t="e">
        <f>+VLOOKUP(B120,Questions[[orden]:[feedback "No"]],IF(D120="Sí",3,IF(D120="No",4,IF(D120="",7,2))),FALSE)</f>
        <v>#REF!</v>
      </c>
      <c r="F120" s="17"/>
    </row>
    <row r="121" spans="2:6" ht="30" x14ac:dyDescent="0.25">
      <c r="B121" s="26">
        <f>+preguntas!C38</f>
        <v>35</v>
      </c>
      <c r="C121" s="33" t="str">
        <f>+VLOOKUP(B121,Questions[[orden]:[ACCIÓN]],2,FALSE)</f>
        <v>Capacitación en tolerancia cero a la organización hacia cualquier tipo de acoso sexual o por razón de sexo.</v>
      </c>
      <c r="D121" s="1"/>
      <c r="E121" s="34" t="e">
        <f>+VLOOKUP(B121,Questions[[orden]:[feedback "No"]],IF(D121="Sí",3,IF(D121="No",4,IF(D121="",7,2))),FALSE)</f>
        <v>#REF!</v>
      </c>
      <c r="F121" s="17"/>
    </row>
    <row r="122" spans="2:6" x14ac:dyDescent="0.25">
      <c r="B122" s="20"/>
      <c r="C122" s="21"/>
      <c r="D122" s="22"/>
      <c r="E122" s="23" t="e">
        <f>SUM(E118:E121)</f>
        <v>#REF!</v>
      </c>
      <c r="F122" s="24"/>
    </row>
    <row r="123" spans="2:6" x14ac:dyDescent="0.25">
      <c r="C123" s="18"/>
    </row>
    <row r="126" spans="2:6" x14ac:dyDescent="0.25">
      <c r="B126" s="11"/>
      <c r="C126" s="12"/>
      <c r="D126" s="13"/>
      <c r="E126" s="14"/>
      <c r="F126" s="15"/>
    </row>
    <row r="127" spans="2:6" x14ac:dyDescent="0.25">
      <c r="B127" s="16">
        <v>9</v>
      </c>
      <c r="C127" s="27" t="str">
        <f>+VLOOKUP(B127,Questions[[ID.A]:[ÁREA]],2,FALSE)</f>
        <v>VÍCTIMAS DE VIOLENCIA DE GÉNERO</v>
      </c>
      <c r="F127" s="17"/>
    </row>
    <row r="128" spans="2:6" ht="30" x14ac:dyDescent="0.25">
      <c r="B128" s="16"/>
      <c r="C128" s="44" t="s">
        <v>215</v>
      </c>
      <c r="D128" s="1"/>
      <c r="F128" s="17"/>
    </row>
    <row r="129" spans="2:6" x14ac:dyDescent="0.25">
      <c r="B129" s="16"/>
      <c r="C129" s="18"/>
      <c r="D129" s="32"/>
      <c r="F129" s="17"/>
    </row>
    <row r="130" spans="2:6" ht="30" x14ac:dyDescent="0.25">
      <c r="B130" s="16"/>
      <c r="C130" s="44" t="s">
        <v>217</v>
      </c>
      <c r="D130" s="1"/>
      <c r="E130" s="43" t="str">
        <f>IFERROR("El "&amp;ROUND(D130/D128*100,0)&amp;"% de trabajadoras víctimas de violencia de género cuentan con una atención adecuada por parte de la empresa.","")</f>
        <v/>
      </c>
      <c r="F130" s="17"/>
    </row>
    <row r="131" spans="2:6" ht="15.75" x14ac:dyDescent="0.25">
      <c r="B131" s="16"/>
      <c r="C131" s="6"/>
      <c r="D131" s="28"/>
      <c r="F131" s="17"/>
    </row>
    <row r="132" spans="2:6" x14ac:dyDescent="0.25">
      <c r="B132" s="16"/>
      <c r="C132" s="31" t="s">
        <v>40</v>
      </c>
      <c r="D132" s="38"/>
      <c r="F132" s="17"/>
    </row>
    <row r="133" spans="2:6" ht="30" x14ac:dyDescent="0.25">
      <c r="B133" s="26">
        <f>+preguntas!C39</f>
        <v>36</v>
      </c>
      <c r="C133" s="33" t="str">
        <f>+VLOOKUP(B133,Questions[[orden]:[ACCIÓN]],2,FALSE)</f>
        <v>Se establecen medidas de sensibilización sobre violencia de género dirigidas a toda la plantilla.</v>
      </c>
      <c r="D133" s="1"/>
      <c r="E133" s="34" t="e">
        <f>+VLOOKUP(B133,Questions[[orden]:[feedback "No"]],IF(D133="Sí",3,IF(D133="No",4,IF(D133="",7,2))),FALSE)</f>
        <v>#REF!</v>
      </c>
      <c r="F133" s="17"/>
    </row>
    <row r="134" spans="2:6" ht="60" x14ac:dyDescent="0.25">
      <c r="B134" s="26">
        <f>+preguntas!C40</f>
        <v>37</v>
      </c>
      <c r="C134" s="33" t="str">
        <f>+VLOOKUP(B134,Questions[[orden]:[ACCIÓN]],2,FALSE)</f>
        <v>Se establecen los términos para el ejercicio de los derechos de reducción de jornada, reordenación del tiempo de trabajo, aplicación de horario flexible o de otras formas de ordenación del tiempo de trabajo, reconocidos legalmente, a las víctimas de violencia de género.</v>
      </c>
      <c r="D134" s="1"/>
      <c r="E134" s="34" t="e">
        <f>+VLOOKUP(B134,Questions[[orden]:[feedback "No"]],IF(D134="Sí",3,IF(D134="No",4,IF(D134="",7,2))),FALSE)</f>
        <v>#REF!</v>
      </c>
      <c r="F134" s="17"/>
    </row>
    <row r="135" spans="2:6" ht="30" x14ac:dyDescent="0.25">
      <c r="B135" s="26">
        <f>+preguntas!C41</f>
        <v>38</v>
      </c>
      <c r="C135" s="33" t="str">
        <f>+VLOOKUP(B135,Questions[[orden]:[ACCIÓN]],2,FALSE)</f>
        <v>Se prevé asesoramiento o apoyo profesional psicológico y/o médico a las víctimas de violencia de género.</v>
      </c>
      <c r="D135" s="1"/>
      <c r="E135" s="34" t="e">
        <f>+VLOOKUP(B135,Questions[[orden]:[feedback "No"]],IF(D135="Sí",3,IF(D135="No",4,IF(D135="",7,2))),FALSE)</f>
        <v>#REF!</v>
      </c>
      <c r="F135" s="17"/>
    </row>
    <row r="136" spans="2:6" ht="30" x14ac:dyDescent="0.25">
      <c r="B136" s="26">
        <f>+preguntas!C42</f>
        <v>39</v>
      </c>
      <c r="C136" s="33" t="str">
        <f>+VLOOKUP(B136,Questions[[orden]:[ACCIÓN]],2,FALSE)</f>
        <v>Se amplían los derechos laborales legalmente establecidos para las víctimas de violencia de género.</v>
      </c>
      <c r="D136" s="1"/>
      <c r="E136" s="34" t="e">
        <f>+VLOOKUP(B136,Questions[[orden]:[feedback "No"]],IF(D136="Sí",3,IF(D136="No",4,IF(D136="",7,2))),FALSE)</f>
        <v>#REF!</v>
      </c>
      <c r="F136" s="17"/>
    </row>
    <row r="137" spans="2:6" x14ac:dyDescent="0.25">
      <c r="B137" s="20"/>
      <c r="C137" s="21"/>
      <c r="D137" s="22"/>
      <c r="E137" s="23" t="e">
        <f>SUM(E133:E136)</f>
        <v>#REF!</v>
      </c>
      <c r="F137" s="24"/>
    </row>
    <row r="140" spans="2:6" x14ac:dyDescent="0.25">
      <c r="B140" s="11"/>
      <c r="C140" s="12"/>
      <c r="D140" s="13"/>
      <c r="E140" s="14"/>
      <c r="F140" s="15"/>
    </row>
    <row r="141" spans="2:6" x14ac:dyDescent="0.25">
      <c r="B141" s="16">
        <v>10</v>
      </c>
      <c r="C141" s="27" t="str">
        <f>+VLOOKUP(B141,Questions[[ID.A]:[ÁREA]],2,FALSE)</f>
        <v>COMUNICACIÓN, INFORMACIÓN Y SENSIBILIZACIÓN</v>
      </c>
      <c r="F141" s="17"/>
    </row>
    <row r="142" spans="2:6" ht="15.75" x14ac:dyDescent="0.25">
      <c r="B142" s="16"/>
      <c r="C142" s="6"/>
      <c r="D142" s="28"/>
      <c r="F142" s="17"/>
    </row>
    <row r="143" spans="2:6" x14ac:dyDescent="0.25">
      <c r="B143" s="16"/>
      <c r="C143" s="31" t="s">
        <v>40</v>
      </c>
      <c r="D143" s="38"/>
      <c r="F143" s="17"/>
    </row>
    <row r="144" spans="2:6" ht="30" customHeight="1" x14ac:dyDescent="0.25">
      <c r="B144" s="26">
        <f>+preguntas!C43</f>
        <v>40</v>
      </c>
      <c r="C144" s="33" t="str">
        <f>+VLOOKUP(B144,Questions[[orden]:[ACCIÓN]],2,FALSE)</f>
        <v>Se establecen medidas específicas sobre comunicación no sexista e inclusiva.</v>
      </c>
      <c r="D144" s="1"/>
      <c r="E144" s="34" t="e">
        <f>+VLOOKUP(B144,Questions[[orden]:[feedback "No"]],IF(D144="Sí",3,IF(D144="No",4,IF(D144="",7,2))),FALSE)</f>
        <v>#REF!</v>
      </c>
      <c r="F144" s="17"/>
    </row>
    <row r="145" spans="2:6" ht="30" x14ac:dyDescent="0.25">
      <c r="B145" s="26">
        <f>+preguntas!C45</f>
        <v>42</v>
      </c>
      <c r="C145" s="33" t="str">
        <f>+VLOOKUP(B145,Questions[[orden]:[ACCIÓN]],2,FALSE)</f>
        <v>Medidas de difusión e información a la plantilla sobre las medidas de igualdad o el Plan de Igualdad.</v>
      </c>
      <c r="D145" s="1"/>
      <c r="E145" s="34" t="e">
        <f>+VLOOKUP(B145,Questions[[orden]:[feedback "No"]],IF(D145="Sí",3,IF(D145="No",4,IF(D145="",7,2))),FALSE)</f>
        <v>#REF!</v>
      </c>
      <c r="F145" s="17"/>
    </row>
    <row r="146" spans="2:6" ht="30" x14ac:dyDescent="0.25">
      <c r="B146" s="26">
        <f>+preguntas!C44</f>
        <v>41</v>
      </c>
      <c r="C146" s="33" t="str">
        <f>+VLOOKUP(B146,Questions[[orden]:[ACCIÓN]],2,FALSE)</f>
        <v>Se definen acciones de sensibilización a la plantilla en materia de igualdad entre mujeres y hombres.</v>
      </c>
      <c r="D146" s="1"/>
      <c r="E146" s="34" t="e">
        <f>+VLOOKUP(B146,Questions[[orden]:[feedback "No"]],IF(D146="Sí",3,IF(D146="No",4,IF(D146="",7,2))),FALSE)</f>
        <v>#REF!</v>
      </c>
      <c r="F146" s="17"/>
    </row>
    <row r="147" spans="2:6" x14ac:dyDescent="0.25">
      <c r="B147" s="20"/>
      <c r="C147" s="21"/>
      <c r="D147" s="22"/>
      <c r="E147" s="23" t="e">
        <f>SUM(E144:E146)</f>
        <v>#REF!</v>
      </c>
      <c r="F147" s="24"/>
    </row>
    <row r="149" spans="2:6" x14ac:dyDescent="0.25">
      <c r="B149" s="11"/>
      <c r="C149" s="12"/>
      <c r="D149" s="13"/>
      <c r="E149" s="14"/>
      <c r="F149" s="15"/>
    </row>
    <row r="150" spans="2:6" x14ac:dyDescent="0.25">
      <c r="B150" s="16">
        <v>10.5</v>
      </c>
      <c r="C150" s="27" t="str">
        <f>+VLOOKUP(B150,Questions[[ID.A]:[ÁREA]],2,FALSE)</f>
        <v>SALUD LABORAL CON PERSPECTIVA DE GÉNERO</v>
      </c>
      <c r="F150" s="17"/>
    </row>
    <row r="151" spans="2:6" ht="15.75" x14ac:dyDescent="0.25">
      <c r="B151" s="16"/>
      <c r="C151" s="6"/>
      <c r="D151" s="42"/>
      <c r="F151" s="17"/>
    </row>
    <row r="152" spans="2:6" x14ac:dyDescent="0.25">
      <c r="B152" s="16"/>
      <c r="C152" s="31" t="s">
        <v>40</v>
      </c>
      <c r="D152" s="38"/>
      <c r="F152" s="17"/>
    </row>
    <row r="153" spans="2:6" ht="30" customHeight="1" x14ac:dyDescent="0.25">
      <c r="B153" s="26">
        <v>42.01</v>
      </c>
      <c r="C153" s="33" t="str">
        <f>+VLOOKUP(B153,Questions[[orden]:[ACCIÓN]],2,FALSE)</f>
        <v>Se contemplan los riesgos laborales asociados al embarazo y la lactancia.</v>
      </c>
      <c r="D153" s="1"/>
      <c r="E153" s="34" t="e">
        <f>+VLOOKUP(B153,Questions[[orden]:[feedback "No"]],IF(D153="Sí",3,IF(D153="No",4,IF(D153="",7,2))),FALSE)</f>
        <v>#REF!</v>
      </c>
      <c r="F153" s="17"/>
    </row>
    <row r="154" spans="2:6" ht="30" customHeight="1" x14ac:dyDescent="0.25">
      <c r="B154" s="26">
        <v>42.1</v>
      </c>
      <c r="C154" s="33" t="str">
        <f>+VLOOKUP(B154,Questions[[orden]:[ACCIÓN]],2,FALSE)</f>
        <v>Se recopilan datos de salud laboral (bajas médicas, accidentes laborales, absentismo, estrés laboral...) desglosados por género.</v>
      </c>
      <c r="D154" s="1"/>
      <c r="E154" s="34" t="e">
        <f>+VLOOKUP(B154,Questions[[orden]:[feedback "No"]],IF(D154="Sí",3,IF(D154="No",4,IF(D154="",7,2))),FALSE)</f>
        <v>#REF!</v>
      </c>
      <c r="F154" s="17"/>
    </row>
    <row r="155" spans="2:6" ht="45" customHeight="1" x14ac:dyDescent="0.25">
      <c r="B155" s="26">
        <v>42.2</v>
      </c>
      <c r="C155" s="33" t="str">
        <f>+VLOOKUP(B155,Questions[[orden]:[ACCIÓN]],2,FALSE)</f>
        <v>Se realizan evaluaciones de riesgos específicas por género.</v>
      </c>
      <c r="D155" s="1"/>
      <c r="E155" s="34" t="e">
        <f>+VLOOKUP(B155,Questions[[orden]:[feedback "No"]],IF(D155="Sí",3,IF(D155="No",4,IF(D155="",7,2))),FALSE)</f>
        <v>#REF!</v>
      </c>
      <c r="F155" s="17"/>
    </row>
    <row r="156" spans="2:6" ht="30" x14ac:dyDescent="0.25">
      <c r="B156" s="26">
        <v>42.3</v>
      </c>
      <c r="C156" s="33" t="str">
        <f>+VLOOKUP(B156,Questions[[orden]:[ACCIÓN]],2,FALSE)</f>
        <v>Se facilitan servicios de salud preventiva diferenciados por sexo (exámenes médicos).</v>
      </c>
      <c r="D156" s="1"/>
      <c r="E156" s="34" t="e">
        <f>+VLOOKUP(B156,Questions[[orden]:[feedback "No"]],IF(D156="Sí",3,IF(D156="No",4,IF(D156="",7,2))),FALSE)</f>
        <v>#REF!</v>
      </c>
      <c r="F156" s="17"/>
    </row>
    <row r="157" spans="2:6" x14ac:dyDescent="0.25">
      <c r="B157" s="26"/>
      <c r="E157" s="36"/>
      <c r="F157" s="17"/>
    </row>
    <row r="158" spans="2:6" x14ac:dyDescent="0.25">
      <c r="B158" s="20"/>
      <c r="C158" s="21"/>
      <c r="D158" s="22"/>
      <c r="E158" s="23"/>
      <c r="F158" s="24"/>
    </row>
    <row r="160" spans="2:6" x14ac:dyDescent="0.25">
      <c r="B160" s="11"/>
      <c r="C160" s="12"/>
      <c r="D160" s="13"/>
      <c r="E160" s="14"/>
      <c r="F160" s="15"/>
    </row>
    <row r="161" spans="2:6" x14ac:dyDescent="0.25">
      <c r="B161" s="16">
        <v>11</v>
      </c>
      <c r="C161" s="27" t="str">
        <f>+VLOOKUP(B161,Questions[[ID.A]:[ÁREA]],2,FALSE)</f>
        <v>SEGUIMIENTO Y EVALUACIÓN</v>
      </c>
      <c r="F161" s="17"/>
    </row>
    <row r="162" spans="2:6" ht="15.75" x14ac:dyDescent="0.25">
      <c r="B162" s="16"/>
      <c r="C162" s="6"/>
      <c r="D162" s="42"/>
      <c r="F162" s="17"/>
    </row>
    <row r="163" spans="2:6" ht="30" x14ac:dyDescent="0.25">
      <c r="B163" s="16"/>
      <c r="C163" s="47" t="s">
        <v>172</v>
      </c>
      <c r="D163" s="38"/>
      <c r="F163" s="17"/>
    </row>
    <row r="164" spans="2:6" ht="30" customHeight="1" x14ac:dyDescent="0.25">
      <c r="B164" s="26">
        <f>+preguntas!C50</f>
        <v>43</v>
      </c>
      <c r="C164" s="33" t="str">
        <f>+VLOOKUP(B164,Questions[[orden]:[ACCIÓN]],2,FALSE)</f>
        <v>Existe un calendario de implantación.</v>
      </c>
      <c r="D164" s="1"/>
      <c r="E164" s="34" t="e">
        <f>+VLOOKUP(B164,Questions[[orden]:[feedback "No"]],IF(D164="Sí",3,IF(D164="No",4,IF(D164="",7,2))),FALSE)</f>
        <v>#REF!</v>
      </c>
      <c r="F164" s="17"/>
    </row>
    <row r="165" spans="2:6" ht="30" customHeight="1" x14ac:dyDescent="0.25">
      <c r="B165" s="26">
        <f>+preguntas!C51</f>
        <v>44</v>
      </c>
      <c r="C165" s="33" t="str">
        <f>+VLOOKUP(B165,Questions[[orden]:[ACCIÓN]],2,FALSE)</f>
        <v>Responden a objetivos definidos, medibles mediante indicadores concretos.</v>
      </c>
      <c r="D165" s="1"/>
      <c r="E165" s="34" t="e">
        <f>+VLOOKUP(B165,Questions[[orden]:[feedback "No"]],IF(D165="Sí",3,IF(D165="No",4,IF(D165="",7,2))),FALSE)</f>
        <v>#REF!</v>
      </c>
      <c r="F165" s="17"/>
    </row>
    <row r="166" spans="2:6" ht="30" x14ac:dyDescent="0.25">
      <c r="B166" s="26">
        <f>+preguntas!C52</f>
        <v>46</v>
      </c>
      <c r="C166" s="33" t="str">
        <f>+VLOOKUP(B166,Questions[[orden]:[ACCIÓN]],2,FALSE)</f>
        <v>Se establecen específicamente las personas responsables de su implantación y seguimiento.</v>
      </c>
      <c r="D166" s="1"/>
      <c r="E166" s="34" t="e">
        <f>+VLOOKUP(B166,Questions[[orden]:[feedback "No"]],IF(D166="Sí",3,IF(D166="No",4,IF(D166="",7,2))),FALSE)</f>
        <v>#REF!</v>
      </c>
      <c r="F166" s="17"/>
    </row>
    <row r="167" spans="2:6" ht="30" x14ac:dyDescent="0.25">
      <c r="B167" s="26">
        <f>+preguntas!C53</f>
        <v>47</v>
      </c>
      <c r="C167" s="33" t="str">
        <f>+VLOOKUP(B167,Questions[[orden]:[ACCIÓN]],2,FALSE)</f>
        <v>Existe mecanismos (informes anuales, órganos responsables) para su seguimiento y evaluación.</v>
      </c>
      <c r="D167" s="1"/>
      <c r="E167" s="34" t="e">
        <f>+VLOOKUP(B167,Questions[[orden]:[feedback "No"]],IF(D167="Sí",3,IF(D167="No",4,IF(D167="",7,2))),FALSE)</f>
        <v>#REF!</v>
      </c>
      <c r="F167" s="17"/>
    </row>
    <row r="168" spans="2:6" x14ac:dyDescent="0.25">
      <c r="B168" s="26"/>
      <c r="E168" s="36"/>
      <c r="F168" s="17"/>
    </row>
    <row r="169" spans="2:6" x14ac:dyDescent="0.25">
      <c r="B169" s="20"/>
      <c r="C169" s="21"/>
      <c r="D169" s="22"/>
      <c r="E169" s="23"/>
      <c r="F169" s="24"/>
    </row>
    <row r="170" spans="2:6" ht="10.5" customHeight="1" x14ac:dyDescent="0.25"/>
  </sheetData>
  <sheetProtection sheet="1" selectLockedCells="1"/>
  <mergeCells count="1">
    <mergeCell ref="E11:E12"/>
  </mergeCells>
  <conditionalFormatting sqref="E1:E11 E13:E16 E19:E20 E22:E44 E47:E55 E57:E69 E71:E1048576">
    <cfRule type="cellIs" dxfId="1" priority="2" operator="equal">
      <formula>0</formula>
    </cfRule>
  </conditionalFormatting>
  <conditionalFormatting sqref="E7:E11 E13:E17 E19:E20 E22:E156 E159:E167">
    <cfRule type="containsErrors" dxfId="0" priority="1">
      <formula>ISERROR(E7)</formula>
    </cfRule>
  </conditionalFormatting>
  <pageMargins left="0.25" right="0.25" top="0.75" bottom="0.75" header="0.3" footer="0.3"/>
  <pageSetup scale="64" fitToHeight="0" orientation="landscape" r:id="rId1"/>
  <headerFooter>
    <oddFooter>&amp;C&amp;P</oddFooter>
  </headerFooter>
  <rowBreaks count="5" manualBreakCount="5">
    <brk id="28" max="6" man="1"/>
    <brk id="53" max="6" man="1"/>
    <brk id="81" max="6" man="1"/>
    <brk id="109" max="6" man="1"/>
    <brk id="138" max="6"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9000000}">
          <x14:formula1>
            <xm:f>items!$J$3:$J$4</xm:f>
          </x14:formula1>
          <xm:sqref>D144:D146 D49:D51 D23:D26 D76:D79 D133:D136 D118:D121 D37:D41 D164:D167 D62:D65 D104:D107 D88:D96 D153:D156</xm:sqref>
        </x14:dataValidation>
        <x14:dataValidation type="list" allowBlank="1" showInputMessage="1" showErrorMessage="1" xr:uid="{00000000-0002-0000-0100-000000000000}">
          <x14:formula1>
            <xm:f>items!#REF!</xm:f>
          </x14:formula1>
          <xm:sqref>D169 D160 D140 D7 D126 D137 D12:D13 D72 D58 D33 D108:D111 D97:D99 D80:D83 D66:D69 D52:D55 D27:D30 D16 D122:D123 D44 D147 D158 D149</xm:sqref>
        </x14:dataValidation>
        <x14:dataValidation type="list" allowBlank="1" showInputMessage="1" showErrorMessage="1" xr:uid="{00000000-0002-0000-0100-000005000000}">
          <x14:formula1>
            <xm:f>items!$D$3:$D$8</xm:f>
          </x14:formula1>
          <xm:sqref>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3"/>
  <dimension ref="A1:H53"/>
  <sheetViews>
    <sheetView workbookViewId="0">
      <selection activeCell="K5" sqref="K5"/>
    </sheetView>
  </sheetViews>
  <sheetFormatPr baseColWidth="10" defaultRowHeight="15" x14ac:dyDescent="0.25"/>
  <cols>
    <col min="1" max="1" width="6.42578125" customWidth="1"/>
    <col min="2" max="2" width="16.7109375" customWidth="1"/>
    <col min="3" max="3" width="8.140625" bestFit="1" customWidth="1"/>
    <col min="4" max="4" width="38" customWidth="1"/>
    <col min="5" max="6" width="46.140625" customWidth="1"/>
    <col min="8" max="8" width="108.42578125" customWidth="1"/>
  </cols>
  <sheetData>
    <row r="1" spans="1:8" x14ac:dyDescent="0.25">
      <c r="A1" t="s">
        <v>54</v>
      </c>
      <c r="B1" t="s">
        <v>50</v>
      </c>
      <c r="C1" t="s">
        <v>52</v>
      </c>
      <c r="D1" t="s">
        <v>49</v>
      </c>
      <c r="E1" t="s">
        <v>115</v>
      </c>
      <c r="F1" t="s">
        <v>116</v>
      </c>
    </row>
    <row r="2" spans="1:8" ht="45" x14ac:dyDescent="0.25">
      <c r="A2" s="51">
        <v>1</v>
      </c>
      <c r="B2" s="51" t="s">
        <v>51</v>
      </c>
      <c r="C2" s="51">
        <v>1</v>
      </c>
      <c r="D2" s="51" t="s">
        <v>62</v>
      </c>
      <c r="E2" s="51" t="s">
        <v>132</v>
      </c>
      <c r="F2" s="51" t="s">
        <v>133</v>
      </c>
    </row>
    <row r="3" spans="1:8" ht="120" x14ac:dyDescent="0.25">
      <c r="A3" s="51">
        <v>1</v>
      </c>
      <c r="B3" s="51" t="s">
        <v>51</v>
      </c>
      <c r="C3" s="51">
        <v>2</v>
      </c>
      <c r="D3" s="51" t="s">
        <v>184</v>
      </c>
      <c r="E3" s="51" t="s">
        <v>135</v>
      </c>
      <c r="F3" s="51" t="s">
        <v>134</v>
      </c>
    </row>
    <row r="4" spans="1:8" ht="75" x14ac:dyDescent="0.25">
      <c r="A4" s="51">
        <v>1</v>
      </c>
      <c r="B4" s="51" t="s">
        <v>51</v>
      </c>
      <c r="C4" s="51">
        <v>3</v>
      </c>
      <c r="D4" s="51" t="s">
        <v>185</v>
      </c>
      <c r="E4" s="51" t="s">
        <v>187</v>
      </c>
      <c r="F4" s="51" t="s">
        <v>186</v>
      </c>
    </row>
    <row r="5" spans="1:8" ht="75" x14ac:dyDescent="0.25">
      <c r="A5" s="53">
        <v>1</v>
      </c>
      <c r="B5" s="53" t="s">
        <v>51</v>
      </c>
      <c r="C5" s="53">
        <v>3.5</v>
      </c>
      <c r="D5" s="53" t="s">
        <v>227</v>
      </c>
      <c r="E5" s="53" t="s">
        <v>226</v>
      </c>
      <c r="F5" s="53" t="s">
        <v>228</v>
      </c>
      <c r="H5" s="54" t="s">
        <v>229</v>
      </c>
    </row>
    <row r="6" spans="1:8" ht="60" x14ac:dyDescent="0.25">
      <c r="A6" s="51">
        <v>2</v>
      </c>
      <c r="B6" s="51" t="s">
        <v>63</v>
      </c>
      <c r="C6" s="51">
        <v>4</v>
      </c>
      <c r="D6" s="51" t="s">
        <v>137</v>
      </c>
      <c r="E6" s="51" t="s">
        <v>108</v>
      </c>
      <c r="F6" s="51" t="s">
        <v>90</v>
      </c>
    </row>
    <row r="7" spans="1:8" ht="90" x14ac:dyDescent="0.25">
      <c r="A7" s="51">
        <v>2</v>
      </c>
      <c r="B7" s="51" t="s">
        <v>63</v>
      </c>
      <c r="C7" s="51">
        <v>5</v>
      </c>
      <c r="D7" s="51" t="s">
        <v>119</v>
      </c>
      <c r="E7" s="51" t="s">
        <v>136</v>
      </c>
      <c r="F7" s="51" t="s">
        <v>188</v>
      </c>
    </row>
    <row r="8" spans="1:8" ht="105" x14ac:dyDescent="0.25">
      <c r="A8" s="51">
        <v>2</v>
      </c>
      <c r="B8" s="51" t="s">
        <v>63</v>
      </c>
      <c r="C8" s="51">
        <v>6</v>
      </c>
      <c r="D8" s="51" t="s">
        <v>138</v>
      </c>
      <c r="E8" s="51" t="s">
        <v>189</v>
      </c>
      <c r="F8" s="51" t="s">
        <v>191</v>
      </c>
    </row>
    <row r="9" spans="1:8" ht="90" x14ac:dyDescent="0.25">
      <c r="A9" s="51">
        <v>2</v>
      </c>
      <c r="B9" s="51" t="s">
        <v>63</v>
      </c>
      <c r="C9" s="51">
        <v>7</v>
      </c>
      <c r="D9" s="51" t="s">
        <v>139</v>
      </c>
      <c r="E9" s="51" t="s">
        <v>192</v>
      </c>
      <c r="F9" s="51" t="s">
        <v>190</v>
      </c>
    </row>
    <row r="10" spans="1:8" ht="120" x14ac:dyDescent="0.25">
      <c r="A10" s="51">
        <v>2</v>
      </c>
      <c r="B10" s="51" t="s">
        <v>63</v>
      </c>
      <c r="C10" s="51">
        <v>8</v>
      </c>
      <c r="D10" s="51" t="s">
        <v>140</v>
      </c>
      <c r="E10" s="51" t="s">
        <v>193</v>
      </c>
      <c r="F10" s="51" t="s">
        <v>194</v>
      </c>
    </row>
    <row r="11" spans="1:8" ht="105" x14ac:dyDescent="0.25">
      <c r="A11" s="51">
        <v>3</v>
      </c>
      <c r="B11" s="51" t="s">
        <v>64</v>
      </c>
      <c r="C11" s="51">
        <v>9</v>
      </c>
      <c r="D11" s="51" t="s">
        <v>120</v>
      </c>
      <c r="E11" s="51" t="s">
        <v>91</v>
      </c>
      <c r="F11" s="51" t="s">
        <v>195</v>
      </c>
    </row>
    <row r="12" spans="1:8" ht="75" x14ac:dyDescent="0.25">
      <c r="A12" s="51">
        <v>3</v>
      </c>
      <c r="B12" s="51" t="s">
        <v>64</v>
      </c>
      <c r="C12" s="51">
        <v>10</v>
      </c>
      <c r="D12" s="51" t="s">
        <v>121</v>
      </c>
      <c r="E12" s="51" t="s">
        <v>196</v>
      </c>
      <c r="F12" s="51" t="s">
        <v>197</v>
      </c>
    </row>
    <row r="13" spans="1:8" s="46" customFormat="1" ht="90" x14ac:dyDescent="0.25">
      <c r="A13" s="52">
        <v>3</v>
      </c>
      <c r="B13" s="52" t="s">
        <v>64</v>
      </c>
      <c r="C13" s="51">
        <v>11</v>
      </c>
      <c r="D13" s="52" t="s">
        <v>145</v>
      </c>
      <c r="E13" s="52" t="s">
        <v>198</v>
      </c>
      <c r="F13" s="52" t="s">
        <v>199</v>
      </c>
    </row>
    <row r="14" spans="1:8" s="45" customFormat="1" ht="90" x14ac:dyDescent="0.25">
      <c r="A14" s="51">
        <v>4</v>
      </c>
      <c r="B14" s="51" t="s">
        <v>65</v>
      </c>
      <c r="C14" s="51">
        <v>12</v>
      </c>
      <c r="D14" s="51" t="s">
        <v>122</v>
      </c>
      <c r="E14" s="51" t="s">
        <v>92</v>
      </c>
      <c r="F14" s="51" t="s">
        <v>200</v>
      </c>
    </row>
    <row r="15" spans="1:8" ht="90" x14ac:dyDescent="0.25">
      <c r="A15" s="51">
        <v>4</v>
      </c>
      <c r="B15" s="51" t="s">
        <v>65</v>
      </c>
      <c r="C15" s="51">
        <v>13</v>
      </c>
      <c r="D15" s="51" t="s">
        <v>141</v>
      </c>
      <c r="E15" s="51" t="s">
        <v>142</v>
      </c>
      <c r="F15" s="51" t="s">
        <v>143</v>
      </c>
    </row>
    <row r="16" spans="1:8" ht="90" x14ac:dyDescent="0.25">
      <c r="A16" s="51">
        <v>4</v>
      </c>
      <c r="B16" s="51" t="s">
        <v>65</v>
      </c>
      <c r="C16" s="51">
        <v>14</v>
      </c>
      <c r="D16" s="51" t="s">
        <v>75</v>
      </c>
      <c r="E16" s="51" t="s">
        <v>105</v>
      </c>
      <c r="F16" s="51" t="s">
        <v>107</v>
      </c>
    </row>
    <row r="17" spans="1:8" ht="60" x14ac:dyDescent="0.25">
      <c r="A17" s="51">
        <v>4</v>
      </c>
      <c r="B17" s="51" t="s">
        <v>65</v>
      </c>
      <c r="C17" s="51">
        <v>15</v>
      </c>
      <c r="D17" s="51" t="s">
        <v>144</v>
      </c>
      <c r="E17" s="51" t="s">
        <v>93</v>
      </c>
      <c r="F17" s="51" t="s">
        <v>109</v>
      </c>
    </row>
    <row r="18" spans="1:8" ht="75" x14ac:dyDescent="0.25">
      <c r="A18" s="51">
        <v>5</v>
      </c>
      <c r="B18" s="51" t="s">
        <v>66</v>
      </c>
      <c r="C18" s="51">
        <v>16</v>
      </c>
      <c r="D18" s="51" t="s">
        <v>67</v>
      </c>
      <c r="E18" s="51" t="s">
        <v>94</v>
      </c>
      <c r="F18" s="51" t="s">
        <v>201</v>
      </c>
    </row>
    <row r="19" spans="1:8" ht="90" x14ac:dyDescent="0.25">
      <c r="A19" s="51">
        <v>5</v>
      </c>
      <c r="B19" s="51" t="s">
        <v>66</v>
      </c>
      <c r="C19" s="51">
        <v>17</v>
      </c>
      <c r="D19" s="51" t="s">
        <v>53</v>
      </c>
      <c r="E19" s="51" t="s">
        <v>96</v>
      </c>
      <c r="F19" s="51" t="s">
        <v>95</v>
      </c>
    </row>
    <row r="20" spans="1:8" ht="60" x14ac:dyDescent="0.25">
      <c r="A20" s="51">
        <v>5</v>
      </c>
      <c r="B20" s="51" t="s">
        <v>66</v>
      </c>
      <c r="C20" s="51">
        <v>18</v>
      </c>
      <c r="D20" s="51" t="s">
        <v>68</v>
      </c>
      <c r="E20" s="51" t="s">
        <v>202</v>
      </c>
      <c r="F20" s="51" t="s">
        <v>203</v>
      </c>
    </row>
    <row r="21" spans="1:8" ht="75" x14ac:dyDescent="0.25">
      <c r="A21" s="51">
        <v>5</v>
      </c>
      <c r="B21" s="51" t="s">
        <v>66</v>
      </c>
      <c r="C21" s="51">
        <v>19</v>
      </c>
      <c r="D21" s="51" t="s">
        <v>146</v>
      </c>
      <c r="E21" s="51" t="s">
        <v>147</v>
      </c>
      <c r="F21" s="51" t="s">
        <v>204</v>
      </c>
    </row>
    <row r="22" spans="1:8" ht="45" x14ac:dyDescent="0.25">
      <c r="A22" s="51">
        <v>6</v>
      </c>
      <c r="B22" s="51" t="s">
        <v>48</v>
      </c>
      <c r="C22" s="51">
        <v>20</v>
      </c>
      <c r="D22" s="51" t="s">
        <v>205</v>
      </c>
      <c r="E22" s="51" t="s">
        <v>206</v>
      </c>
      <c r="F22" s="51" t="s">
        <v>207</v>
      </c>
    </row>
    <row r="23" spans="1:8" ht="75" x14ac:dyDescent="0.25">
      <c r="A23" s="51">
        <v>6</v>
      </c>
      <c r="B23" s="51" t="s">
        <v>48</v>
      </c>
      <c r="C23" s="51">
        <v>21</v>
      </c>
      <c r="D23" s="51" t="s">
        <v>69</v>
      </c>
      <c r="E23" s="51" t="s">
        <v>100</v>
      </c>
      <c r="F23" s="51" t="s">
        <v>208</v>
      </c>
    </row>
    <row r="24" spans="1:8" ht="60" x14ac:dyDescent="0.25">
      <c r="A24" s="51">
        <v>6</v>
      </c>
      <c r="B24" s="51" t="s">
        <v>48</v>
      </c>
      <c r="C24" s="51">
        <v>22</v>
      </c>
      <c r="D24" s="51" t="s">
        <v>124</v>
      </c>
      <c r="E24" s="51" t="s">
        <v>99</v>
      </c>
      <c r="F24" s="51" t="s">
        <v>209</v>
      </c>
    </row>
    <row r="25" spans="1:8" ht="90" x14ac:dyDescent="0.25">
      <c r="A25" s="51">
        <v>6</v>
      </c>
      <c r="B25" s="51" t="s">
        <v>48</v>
      </c>
      <c r="C25" s="51">
        <v>23</v>
      </c>
      <c r="D25" s="51" t="s">
        <v>125</v>
      </c>
      <c r="E25" s="51" t="s">
        <v>210</v>
      </c>
      <c r="F25" s="51" t="s">
        <v>150</v>
      </c>
    </row>
    <row r="26" spans="1:8" s="45" customFormat="1" ht="90" x14ac:dyDescent="0.25">
      <c r="A26" s="51">
        <v>6</v>
      </c>
      <c r="B26" s="51" t="s">
        <v>48</v>
      </c>
      <c r="C26" s="51">
        <v>24</v>
      </c>
      <c r="D26" s="51" t="s">
        <v>148</v>
      </c>
      <c r="E26" s="51" t="s">
        <v>97</v>
      </c>
      <c r="F26" s="51" t="s">
        <v>149</v>
      </c>
    </row>
    <row r="27" spans="1:8" ht="60" x14ac:dyDescent="0.25">
      <c r="A27" s="51">
        <v>6</v>
      </c>
      <c r="B27" s="51" t="s">
        <v>48</v>
      </c>
      <c r="C27" s="51">
        <v>25</v>
      </c>
      <c r="D27" s="51" t="s">
        <v>123</v>
      </c>
      <c r="E27" s="51" t="s">
        <v>98</v>
      </c>
      <c r="F27" s="51" t="s">
        <v>152</v>
      </c>
    </row>
    <row r="28" spans="1:8" ht="75" x14ac:dyDescent="0.25">
      <c r="A28" s="51">
        <v>6</v>
      </c>
      <c r="B28" s="51" t="s">
        <v>48</v>
      </c>
      <c r="C28" s="51">
        <v>26</v>
      </c>
      <c r="D28" s="51" t="s">
        <v>151</v>
      </c>
      <c r="E28" s="51" t="s">
        <v>211</v>
      </c>
      <c r="F28" s="51" t="s">
        <v>212</v>
      </c>
    </row>
    <row r="29" spans="1:8" ht="90" x14ac:dyDescent="0.25">
      <c r="A29" s="51">
        <v>6</v>
      </c>
      <c r="B29" s="51" t="s">
        <v>48</v>
      </c>
      <c r="C29" s="51">
        <v>27</v>
      </c>
      <c r="D29" s="51" t="s">
        <v>47</v>
      </c>
      <c r="E29" s="51" t="s">
        <v>110</v>
      </c>
      <c r="F29" s="51" t="s">
        <v>153</v>
      </c>
    </row>
    <row r="30" spans="1:8" ht="75" x14ac:dyDescent="0.25">
      <c r="A30" s="51"/>
      <c r="B30" s="51"/>
      <c r="C30" s="51">
        <v>27.5</v>
      </c>
      <c r="D30" s="51" t="s">
        <v>231</v>
      </c>
      <c r="E30" s="51" t="s">
        <v>232</v>
      </c>
      <c r="F30" s="51" t="s">
        <v>233</v>
      </c>
      <c r="H30" s="55" t="s">
        <v>230</v>
      </c>
    </row>
    <row r="31" spans="1:8" ht="60" x14ac:dyDescent="0.25">
      <c r="A31" s="51">
        <v>7</v>
      </c>
      <c r="B31" s="51" t="s">
        <v>85</v>
      </c>
      <c r="C31" s="51">
        <v>28</v>
      </c>
      <c r="D31" s="51" t="s">
        <v>154</v>
      </c>
      <c r="E31" s="51" t="s">
        <v>111</v>
      </c>
      <c r="F31" s="51" t="s">
        <v>213</v>
      </c>
    </row>
    <row r="32" spans="1:8" ht="90" x14ac:dyDescent="0.25">
      <c r="A32" s="51">
        <v>7</v>
      </c>
      <c r="B32" s="51" t="s">
        <v>85</v>
      </c>
      <c r="C32" s="51">
        <v>29</v>
      </c>
      <c r="D32" s="51" t="s">
        <v>46</v>
      </c>
      <c r="E32" s="51" t="s">
        <v>155</v>
      </c>
      <c r="F32" s="51" t="s">
        <v>156</v>
      </c>
    </row>
    <row r="33" spans="1:8" ht="75" x14ac:dyDescent="0.25">
      <c r="A33" s="51">
        <v>7</v>
      </c>
      <c r="B33" s="51" t="s">
        <v>85</v>
      </c>
      <c r="C33" s="51">
        <v>30</v>
      </c>
      <c r="D33" s="51" t="s">
        <v>45</v>
      </c>
      <c r="E33" s="51" t="s">
        <v>112</v>
      </c>
      <c r="F33" s="51" t="s">
        <v>113</v>
      </c>
    </row>
    <row r="34" spans="1:8" ht="60" x14ac:dyDescent="0.25">
      <c r="A34" s="51">
        <v>7</v>
      </c>
      <c r="B34" s="51" t="s">
        <v>85</v>
      </c>
      <c r="C34" s="51">
        <v>31</v>
      </c>
      <c r="D34" s="51" t="s">
        <v>157</v>
      </c>
      <c r="E34" s="51" t="s">
        <v>158</v>
      </c>
      <c r="F34" s="51" t="s">
        <v>159</v>
      </c>
    </row>
    <row r="35" spans="1:8" ht="75" x14ac:dyDescent="0.25">
      <c r="A35" s="51">
        <v>8</v>
      </c>
      <c r="B35" s="51" t="s">
        <v>70</v>
      </c>
      <c r="C35" s="51">
        <v>32</v>
      </c>
      <c r="D35" s="52" t="s">
        <v>248</v>
      </c>
      <c r="E35" s="51" t="s">
        <v>160</v>
      </c>
      <c r="F35" s="51" t="s">
        <v>161</v>
      </c>
    </row>
    <row r="36" spans="1:8" ht="45" x14ac:dyDescent="0.25">
      <c r="A36" s="51">
        <v>8</v>
      </c>
      <c r="B36" s="51" t="s">
        <v>70</v>
      </c>
      <c r="C36" s="51">
        <v>33</v>
      </c>
      <c r="D36" s="51" t="s">
        <v>126</v>
      </c>
      <c r="E36" s="51" t="s">
        <v>162</v>
      </c>
      <c r="F36" s="51" t="s">
        <v>163</v>
      </c>
    </row>
    <row r="37" spans="1:8" ht="75" x14ac:dyDescent="0.25">
      <c r="A37" s="51">
        <v>8</v>
      </c>
      <c r="B37" s="51" t="s">
        <v>70</v>
      </c>
      <c r="C37" s="51">
        <v>34</v>
      </c>
      <c r="D37" s="51" t="s">
        <v>164</v>
      </c>
      <c r="E37" s="51" t="s">
        <v>165</v>
      </c>
      <c r="F37" s="51" t="s">
        <v>166</v>
      </c>
    </row>
    <row r="38" spans="1:8" ht="45" x14ac:dyDescent="0.25">
      <c r="A38" s="51">
        <v>8</v>
      </c>
      <c r="B38" s="51" t="s">
        <v>70</v>
      </c>
      <c r="C38" s="51">
        <v>35</v>
      </c>
      <c r="D38" s="51" t="s">
        <v>71</v>
      </c>
      <c r="E38" s="51" t="s">
        <v>114</v>
      </c>
      <c r="F38" s="51" t="s">
        <v>103</v>
      </c>
    </row>
    <row r="39" spans="1:8" ht="60" x14ac:dyDescent="0.25">
      <c r="A39" s="51">
        <v>9</v>
      </c>
      <c r="B39" s="51" t="s">
        <v>72</v>
      </c>
      <c r="C39" s="51">
        <v>36</v>
      </c>
      <c r="D39" s="51" t="s">
        <v>167</v>
      </c>
      <c r="E39" s="51" t="s">
        <v>104</v>
      </c>
      <c r="F39" s="51" t="s">
        <v>101</v>
      </c>
    </row>
    <row r="40" spans="1:8" ht="120" x14ac:dyDescent="0.25">
      <c r="A40" s="51">
        <v>9</v>
      </c>
      <c r="B40" s="51" t="s">
        <v>72</v>
      </c>
      <c r="C40" s="51">
        <v>37</v>
      </c>
      <c r="D40" s="51" t="s">
        <v>127</v>
      </c>
      <c r="E40" s="51" t="s">
        <v>218</v>
      </c>
      <c r="F40" s="51" t="s">
        <v>219</v>
      </c>
    </row>
    <row r="41" spans="1:8" ht="60" x14ac:dyDescent="0.25">
      <c r="A41" s="51">
        <v>9</v>
      </c>
      <c r="B41" s="51" t="s">
        <v>72</v>
      </c>
      <c r="C41" s="51">
        <v>38</v>
      </c>
      <c r="D41" s="51" t="s">
        <v>128</v>
      </c>
      <c r="E41" s="51" t="s">
        <v>106</v>
      </c>
      <c r="F41" s="51" t="s">
        <v>220</v>
      </c>
    </row>
    <row r="42" spans="1:8" ht="60" x14ac:dyDescent="0.25">
      <c r="A42" s="51">
        <v>9</v>
      </c>
      <c r="B42" s="51" t="s">
        <v>72</v>
      </c>
      <c r="C42" s="51">
        <v>39</v>
      </c>
      <c r="D42" s="51" t="s">
        <v>129</v>
      </c>
      <c r="E42" s="51" t="s">
        <v>169</v>
      </c>
      <c r="F42" s="51" t="s">
        <v>168</v>
      </c>
    </row>
    <row r="43" spans="1:8" ht="75" x14ac:dyDescent="0.25">
      <c r="A43" s="51">
        <v>10</v>
      </c>
      <c r="B43" s="51" t="s">
        <v>73</v>
      </c>
      <c r="C43" s="51">
        <v>40</v>
      </c>
      <c r="D43" s="51" t="s">
        <v>130</v>
      </c>
      <c r="E43" s="51" t="s">
        <v>221</v>
      </c>
      <c r="F43" s="51" t="s">
        <v>102</v>
      </c>
    </row>
    <row r="44" spans="1:8" ht="45" x14ac:dyDescent="0.25">
      <c r="A44" s="51">
        <v>10</v>
      </c>
      <c r="B44" s="51" t="s">
        <v>73</v>
      </c>
      <c r="C44" s="51">
        <v>41</v>
      </c>
      <c r="D44" s="51" t="s">
        <v>131</v>
      </c>
      <c r="E44" s="51" t="s">
        <v>224</v>
      </c>
      <c r="F44" s="51" t="s">
        <v>171</v>
      </c>
    </row>
    <row r="45" spans="1:8" ht="75" x14ac:dyDescent="0.25">
      <c r="A45" s="51">
        <v>10</v>
      </c>
      <c r="B45" s="51" t="s">
        <v>73</v>
      </c>
      <c r="C45" s="51">
        <v>42</v>
      </c>
      <c r="D45" s="51" t="s">
        <v>170</v>
      </c>
      <c r="E45" s="51" t="s">
        <v>222</v>
      </c>
      <c r="F45" s="51" t="s">
        <v>223</v>
      </c>
      <c r="H45" s="45"/>
    </row>
    <row r="46" spans="1:8" ht="60" x14ac:dyDescent="0.25">
      <c r="A46" s="53">
        <v>10.5</v>
      </c>
      <c r="B46" s="53" t="s">
        <v>244</v>
      </c>
      <c r="C46" s="53">
        <v>42.01</v>
      </c>
      <c r="D46" s="53" t="s">
        <v>245</v>
      </c>
      <c r="E46" s="53" t="s">
        <v>246</v>
      </c>
      <c r="F46" s="53" t="s">
        <v>247</v>
      </c>
      <c r="H46" s="55" t="s">
        <v>234</v>
      </c>
    </row>
    <row r="47" spans="1:8" ht="60" x14ac:dyDescent="0.25">
      <c r="A47" s="53">
        <v>10.5</v>
      </c>
      <c r="B47" s="53" t="s">
        <v>244</v>
      </c>
      <c r="C47" s="53">
        <v>42.1</v>
      </c>
      <c r="D47" s="53" t="s">
        <v>236</v>
      </c>
      <c r="E47" s="53" t="s">
        <v>235</v>
      </c>
      <c r="F47" s="53" t="s">
        <v>237</v>
      </c>
      <c r="H47" s="45"/>
    </row>
    <row r="48" spans="1:8" ht="105" x14ac:dyDescent="0.25">
      <c r="A48" s="53">
        <v>10.5</v>
      </c>
      <c r="B48" s="53" t="s">
        <v>244</v>
      </c>
      <c r="C48" s="53">
        <v>42.2</v>
      </c>
      <c r="D48" s="53" t="s">
        <v>239</v>
      </c>
      <c r="E48" s="53" t="s">
        <v>240</v>
      </c>
      <c r="F48" s="53" t="s">
        <v>238</v>
      </c>
      <c r="H48" s="45"/>
    </row>
    <row r="49" spans="1:8" ht="75" x14ac:dyDescent="0.25">
      <c r="A49" s="53">
        <v>10.5</v>
      </c>
      <c r="B49" s="53" t="s">
        <v>244</v>
      </c>
      <c r="C49" s="53">
        <v>42.3</v>
      </c>
      <c r="D49" s="53" t="s">
        <v>241</v>
      </c>
      <c r="E49" s="53" t="s">
        <v>242</v>
      </c>
      <c r="F49" s="53" t="s">
        <v>243</v>
      </c>
      <c r="H49" s="45"/>
    </row>
    <row r="50" spans="1:8" ht="45" x14ac:dyDescent="0.25">
      <c r="A50" s="51">
        <v>11</v>
      </c>
      <c r="B50" s="51" t="s">
        <v>74</v>
      </c>
      <c r="C50" s="51">
        <v>43</v>
      </c>
      <c r="D50" s="51" t="s">
        <v>173</v>
      </c>
      <c r="E50" s="51" t="s">
        <v>174</v>
      </c>
      <c r="F50" s="51" t="s">
        <v>175</v>
      </c>
    </row>
    <row r="51" spans="1:8" ht="60" x14ac:dyDescent="0.25">
      <c r="A51" s="51">
        <v>11</v>
      </c>
      <c r="B51" s="51" t="s">
        <v>74</v>
      </c>
      <c r="C51" s="51">
        <v>44</v>
      </c>
      <c r="D51" s="51" t="s">
        <v>176</v>
      </c>
      <c r="E51" s="51" t="s">
        <v>177</v>
      </c>
      <c r="F51" s="51" t="s">
        <v>178</v>
      </c>
    </row>
    <row r="52" spans="1:8" ht="45" x14ac:dyDescent="0.25">
      <c r="A52" s="51">
        <v>11</v>
      </c>
      <c r="B52" s="51" t="s">
        <v>74</v>
      </c>
      <c r="C52" s="51">
        <v>46</v>
      </c>
      <c r="D52" s="51" t="s">
        <v>179</v>
      </c>
      <c r="E52" s="51" t="s">
        <v>180</v>
      </c>
      <c r="F52" s="51" t="s">
        <v>225</v>
      </c>
    </row>
    <row r="53" spans="1:8" ht="60" x14ac:dyDescent="0.25">
      <c r="A53" s="51">
        <v>11</v>
      </c>
      <c r="B53" s="51" t="s">
        <v>74</v>
      </c>
      <c r="C53" s="51">
        <v>47</v>
      </c>
      <c r="D53" s="51" t="s">
        <v>182</v>
      </c>
      <c r="E53" s="51" t="s">
        <v>181</v>
      </c>
      <c r="F53" s="51" t="s">
        <v>183</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dimension ref="A2:K10"/>
  <sheetViews>
    <sheetView workbookViewId="0">
      <selection activeCell="J4" sqref="J4"/>
    </sheetView>
  </sheetViews>
  <sheetFormatPr baseColWidth="10" defaultRowHeight="15" x14ac:dyDescent="0.25"/>
  <cols>
    <col min="4" max="4" width="17" customWidth="1"/>
  </cols>
  <sheetData>
    <row r="2" spans="1:11" x14ac:dyDescent="0.25">
      <c r="A2" t="s">
        <v>5</v>
      </c>
      <c r="B2" t="s">
        <v>1</v>
      </c>
      <c r="C2" t="s">
        <v>2</v>
      </c>
      <c r="D2" t="s">
        <v>84</v>
      </c>
      <c r="E2" t="s">
        <v>81</v>
      </c>
      <c r="F2" t="s">
        <v>12</v>
      </c>
      <c r="G2" t="s">
        <v>20</v>
      </c>
      <c r="H2" t="s">
        <v>25</v>
      </c>
      <c r="I2" t="s">
        <v>31</v>
      </c>
      <c r="J2" t="s">
        <v>36</v>
      </c>
    </row>
    <row r="3" spans="1:11" x14ac:dyDescent="0.25">
      <c r="A3" t="s">
        <v>60</v>
      </c>
      <c r="B3" t="s">
        <v>8</v>
      </c>
      <c r="C3" t="s">
        <v>3</v>
      </c>
      <c r="D3" t="s">
        <v>77</v>
      </c>
      <c r="E3" t="s">
        <v>82</v>
      </c>
      <c r="F3" t="s">
        <v>13</v>
      </c>
      <c r="G3" t="s">
        <v>21</v>
      </c>
      <c r="H3" t="s">
        <v>26</v>
      </c>
      <c r="J3" t="s">
        <v>37</v>
      </c>
      <c r="K3" t="s">
        <v>86</v>
      </c>
    </row>
    <row r="4" spans="1:11" x14ac:dyDescent="0.25">
      <c r="A4" t="s">
        <v>6</v>
      </c>
      <c r="B4" t="s">
        <v>9</v>
      </c>
      <c r="C4" t="s">
        <v>4</v>
      </c>
      <c r="D4" t="s">
        <v>32</v>
      </c>
      <c r="E4" t="s">
        <v>83</v>
      </c>
      <c r="F4" t="s">
        <v>14</v>
      </c>
      <c r="G4" t="s">
        <v>22</v>
      </c>
      <c r="H4" t="s">
        <v>27</v>
      </c>
      <c r="J4" t="s">
        <v>38</v>
      </c>
      <c r="K4" t="s">
        <v>87</v>
      </c>
    </row>
    <row r="5" spans="1:11" x14ac:dyDescent="0.25">
      <c r="A5" t="s">
        <v>61</v>
      </c>
      <c r="B5" t="s">
        <v>10</v>
      </c>
      <c r="D5" t="s">
        <v>78</v>
      </c>
      <c r="F5" t="s">
        <v>15</v>
      </c>
      <c r="G5" t="s">
        <v>23</v>
      </c>
      <c r="H5" t="s">
        <v>28</v>
      </c>
      <c r="K5" t="s">
        <v>88</v>
      </c>
    </row>
    <row r="6" spans="1:11" x14ac:dyDescent="0.25">
      <c r="A6" t="s">
        <v>7</v>
      </c>
      <c r="B6" t="s">
        <v>11</v>
      </c>
      <c r="D6" t="s">
        <v>79</v>
      </c>
      <c r="F6" t="s">
        <v>16</v>
      </c>
      <c r="G6" t="s">
        <v>24</v>
      </c>
      <c r="H6" t="s">
        <v>29</v>
      </c>
      <c r="K6" t="s">
        <v>89</v>
      </c>
    </row>
    <row r="7" spans="1:11" x14ac:dyDescent="0.25">
      <c r="D7" t="s">
        <v>33</v>
      </c>
      <c r="F7" t="s">
        <v>17</v>
      </c>
      <c r="H7" t="s">
        <v>30</v>
      </c>
    </row>
    <row r="8" spans="1:11" x14ac:dyDescent="0.25">
      <c r="D8" t="s">
        <v>34</v>
      </c>
      <c r="F8" t="s">
        <v>18</v>
      </c>
    </row>
    <row r="9" spans="1:11" x14ac:dyDescent="0.25">
      <c r="F9" t="s">
        <v>0</v>
      </c>
    </row>
    <row r="10" spans="1:11" x14ac:dyDescent="0.25">
      <c r="F10" t="s">
        <v>19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Portada</vt:lpstr>
      <vt:lpstr>Instrucciones</vt:lpstr>
      <vt:lpstr>Cuestionario</vt:lpstr>
      <vt:lpstr>preguntas</vt:lpstr>
      <vt:lpstr>items</vt:lpstr>
      <vt:lpstr>Cuestionario!Área_de_impresión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dc:creator>
  <cp:lastModifiedBy>Juan Fernández</cp:lastModifiedBy>
  <cp:lastPrinted>2024-01-24T17:49:40Z</cp:lastPrinted>
  <dcterms:created xsi:type="dcterms:W3CDTF">2018-11-19T10:41:30Z</dcterms:created>
  <dcterms:modified xsi:type="dcterms:W3CDTF">2024-02-07T09:42:52Z</dcterms:modified>
</cp:coreProperties>
</file>